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32" windowHeight="10200" activeTab="1"/>
  </bookViews>
  <sheets>
    <sheet name="旧料金用算定シート" sheetId="1" r:id="rId1"/>
    <sheet name="記入例旧料金用算定シート " sheetId="5" r:id="rId2"/>
    <sheet name="Sheet2" sheetId="2" r:id="rId3"/>
    <sheet name="Sheet3" sheetId="3" r:id="rId4"/>
    <sheet name="Sheet1 (2)" sheetId="4" r:id="rId5"/>
  </sheets>
  <definedNames>
    <definedName name="_xlnm._FilterDatabase" localSheetId="0" hidden="1">旧料金用算定シート!$B$11:$T$23</definedName>
    <definedName name="_xlnm._FilterDatabase" localSheetId="4" hidden="1">'Sheet1 (2)'!$D$14:$V$24</definedName>
    <definedName name="_xlnm._FilterDatabase" localSheetId="1" hidden="1">'記入例旧料金用算定シート '!$B$11:$T$23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<sst xmlns="http://schemas.openxmlformats.org/spreadsheetml/2006/main" xmlns:r="http://schemas.openxmlformats.org/officeDocument/2006/relationships" count="110" uniqueCount="110">
  <si>
    <t>使用形態</t>
  </si>
  <si>
    <t>団体名</t>
    <rPh sb="0" eb="3">
      <t>だんたいめい</t>
    </rPh>
    <phoneticPr fontId="1" type="Hiragana"/>
  </si>
  <si>
    <t>合計</t>
  </si>
  <si>
    <t>高 ・ 大</t>
    <rPh sb="0" eb="1">
      <t>コウ</t>
    </rPh>
    <rPh sb="4" eb="5">
      <t>ダイ</t>
    </rPh>
    <phoneticPr fontId="15"/>
  </si>
  <si>
    <t>１泊２日</t>
    <rPh sb="1" eb="2">
      <t>はく</t>
    </rPh>
    <rPh sb="3" eb="4">
      <t>にち</t>
    </rPh>
    <phoneticPr fontId="1" type="Hiragana"/>
  </si>
  <si>
    <t>勤労青少年</t>
    <rPh sb="0" eb="2">
      <t>キンロウ</t>
    </rPh>
    <rPh sb="2" eb="5">
      <t>セイショウネン</t>
    </rPh>
    <phoneticPr fontId="15"/>
  </si>
  <si>
    <t>普通食</t>
    <rPh sb="0" eb="3">
      <t>ふつうしょく</t>
    </rPh>
    <phoneticPr fontId="1" type="Hiragana"/>
  </si>
  <si>
    <t>区分</t>
    <rPh sb="0" eb="2">
      <t>くぶん</t>
    </rPh>
    <phoneticPr fontId="1" type="Hiragana"/>
  </si>
  <si>
    <t>３泊４日</t>
    <rPh sb="1" eb="2">
      <t>はく</t>
    </rPh>
    <rPh sb="3" eb="4">
      <t>にち</t>
    </rPh>
    <phoneticPr fontId="1" type="Hiragana"/>
  </si>
  <si>
    <t>キャンセル</t>
  </si>
  <si>
    <t>引率指導者</t>
    <rPh sb="0" eb="2">
      <t>インソツ</t>
    </rPh>
    <rPh sb="2" eb="5">
      <t>シドウシャ</t>
    </rPh>
    <phoneticPr fontId="15"/>
  </si>
  <si>
    <t>そ の 他</t>
    <rPh sb="4" eb="5">
      <t>タ</t>
    </rPh>
    <phoneticPr fontId="15"/>
  </si>
  <si>
    <t>キャンセル分</t>
    <rPh sb="5" eb="6">
      <t>ぶん</t>
    </rPh>
    <phoneticPr fontId="1" type="Hiragana"/>
  </si>
  <si>
    <t>支払い方法</t>
    <rPh sb="0" eb="2">
      <t>しはら</t>
    </rPh>
    <rPh sb="3" eb="5">
      <t>ほうほう</t>
    </rPh>
    <phoneticPr fontId="1" type="Hiragana"/>
  </si>
  <si>
    <t>～</t>
  </si>
  <si>
    <t>２泊３日</t>
    <rPh sb="1" eb="2">
      <t>はく</t>
    </rPh>
    <rPh sb="3" eb="4">
      <t>にち</t>
    </rPh>
    <phoneticPr fontId="1" type="Hiragana"/>
  </si>
  <si>
    <t>３回</t>
    <rPh sb="1" eb="2">
      <t>かい</t>
    </rPh>
    <phoneticPr fontId="1" type="Hiragana"/>
  </si>
  <si>
    <t>４泊５日</t>
    <rPh sb="1" eb="2">
      <t>はく</t>
    </rPh>
    <rPh sb="3" eb="4">
      <t>にち</t>
    </rPh>
    <phoneticPr fontId="1" type="Hiragana"/>
  </si>
  <si>
    <t>人数</t>
    <rPh sb="0" eb="2">
      <t>にんずう</t>
    </rPh>
    <phoneticPr fontId="1" type="Hiragana"/>
  </si>
  <si>
    <t>22日</t>
    <rPh sb="2" eb="3">
      <t>にち</t>
    </rPh>
    <phoneticPr fontId="1" type="Hiragana"/>
  </si>
  <si>
    <t>単価</t>
    <rPh sb="0" eb="2">
      <t>たんか</t>
    </rPh>
    <phoneticPr fontId="1" type="Hiragana"/>
  </si>
  <si>
    <t>実食分</t>
    <rPh sb="0" eb="2">
      <t>じっしょく</t>
    </rPh>
    <rPh sb="2" eb="3">
      <t>ぶん</t>
    </rPh>
    <phoneticPr fontId="1" type="Hiragana"/>
  </si>
  <si>
    <t>小計</t>
    <rPh sb="0" eb="2">
      <t>しょうけい</t>
    </rPh>
    <phoneticPr fontId="1" type="Hiragana"/>
  </si>
  <si>
    <t>金額</t>
    <rPh sb="0" eb="2">
      <t>きんがく</t>
    </rPh>
    <phoneticPr fontId="1" type="Hiragana"/>
  </si>
  <si>
    <t>教材科目</t>
    <rPh sb="0" eb="2">
      <t>きょうざい</t>
    </rPh>
    <rPh sb="2" eb="4">
      <t>かもく</t>
    </rPh>
    <phoneticPr fontId="16" type="Hiragana"/>
  </si>
  <si>
    <t>支払方法</t>
    <rPh sb="0" eb="2">
      <t>しはらい</t>
    </rPh>
    <rPh sb="2" eb="4">
      <t>ほうほう</t>
    </rPh>
    <phoneticPr fontId="1" type="Hiragana"/>
  </si>
  <si>
    <t>日帰り</t>
    <rPh sb="0" eb="2">
      <t>ひがえ</t>
    </rPh>
    <phoneticPr fontId="1" type="Hiragana"/>
  </si>
  <si>
    <t>　　　　　ﾏｯﾄﾚｽ</t>
  </si>
  <si>
    <t>黒はんぺん</t>
    <rPh sb="0" eb="1">
      <t>くろ</t>
    </rPh>
    <phoneticPr fontId="1" type="Hiragana"/>
  </si>
  <si>
    <t>夕食</t>
    <rPh sb="0" eb="2">
      <t>ゆうしょく</t>
    </rPh>
    <phoneticPr fontId="1" type="Hiragana"/>
  </si>
  <si>
    <t xml:space="preserve"> 朝食</t>
    <rPh sb="1" eb="3">
      <t>ちょうしょく</t>
    </rPh>
    <phoneticPr fontId="1" type="Hiragana"/>
  </si>
  <si>
    <t>宿泊</t>
    <rPh sb="0" eb="2">
      <t>しゅくはく</t>
    </rPh>
    <phoneticPr fontId="1" type="Hiragana"/>
  </si>
  <si>
    <t>１回</t>
    <rPh sb="1" eb="2">
      <t>かい</t>
    </rPh>
    <phoneticPr fontId="1" type="Hiragana"/>
  </si>
  <si>
    <t>２回</t>
    <rPh sb="1" eb="2">
      <t>かい</t>
    </rPh>
    <phoneticPr fontId="1" type="Hiragana"/>
  </si>
  <si>
    <t>４回</t>
    <rPh sb="1" eb="2">
      <t>かい</t>
    </rPh>
    <phoneticPr fontId="1" type="Hiragana"/>
  </si>
  <si>
    <t>料金内訳</t>
    <rPh sb="0" eb="2">
      <t>りょうきん</t>
    </rPh>
    <rPh sb="2" eb="4">
      <t>うちわけ</t>
    </rPh>
    <phoneticPr fontId="1" type="Hiragana"/>
  </si>
  <si>
    <t>使用料金</t>
    <rPh sb="0" eb="2">
      <t>しよう</t>
    </rPh>
    <rPh sb="2" eb="4">
      <t>りょうきん</t>
    </rPh>
    <phoneticPr fontId="1" type="Hiragana"/>
  </si>
  <si>
    <t>区分</t>
  </si>
  <si>
    <t>特別食</t>
    <rPh sb="0" eb="2">
      <t>とくべつ</t>
    </rPh>
    <rPh sb="2" eb="3">
      <t>しょく</t>
    </rPh>
    <phoneticPr fontId="1" type="Hiragana"/>
  </si>
  <si>
    <t>静岡県立焼津青少年の家　料金内訳表</t>
    <rPh sb="0" eb="2">
      <t>しずおか</t>
    </rPh>
    <rPh sb="2" eb="4">
      <t>けんりつ</t>
    </rPh>
    <rPh sb="4" eb="6">
      <t>やいづ</t>
    </rPh>
    <rPh sb="6" eb="9">
      <t>せいしょうねん</t>
    </rPh>
    <rPh sb="10" eb="11">
      <t>いえ</t>
    </rPh>
    <rPh sb="12" eb="14">
      <t>りょうきん</t>
    </rPh>
    <rPh sb="14" eb="17">
      <t>うちわけひょう</t>
    </rPh>
    <phoneticPr fontId="1" type="Hiragana"/>
  </si>
  <si>
    <t>料金計</t>
    <rPh sb="0" eb="1">
      <t>りょう</t>
    </rPh>
    <rPh sb="1" eb="2">
      <t>きん</t>
    </rPh>
    <rPh sb="2" eb="3">
      <t>けい</t>
    </rPh>
    <phoneticPr fontId="1" type="Hiragana"/>
  </si>
  <si>
    <t>昼食</t>
    <rPh sb="0" eb="2">
      <t>ちゅうしょく</t>
    </rPh>
    <phoneticPr fontId="1" type="Hiragana"/>
  </si>
  <si>
    <t>色のセルに入力をしてください</t>
    <rPh sb="0" eb="1">
      <t>いろ</t>
    </rPh>
    <rPh sb="5" eb="7">
      <t>にゅうりょく</t>
    </rPh>
    <phoneticPr fontId="1" type="Hiragana"/>
  </si>
  <si>
    <t>食数</t>
    <rPh sb="0" eb="1">
      <t>しょく</t>
    </rPh>
    <rPh sb="1" eb="2">
      <t>すう</t>
    </rPh>
    <phoneticPr fontId="1" type="Hiragana"/>
  </si>
  <si>
    <t>合計</t>
    <rPh sb="0" eb="2">
      <t>ごうけい</t>
    </rPh>
    <phoneticPr fontId="1" type="Hiragana"/>
  </si>
  <si>
    <t>幼児食</t>
  </si>
  <si>
    <t>利用日</t>
    <rPh sb="0" eb="3">
      <t>りようび</t>
    </rPh>
    <phoneticPr fontId="1" type="Hiragana"/>
  </si>
  <si>
    <t>　研修生 朝食</t>
    <rPh sb="5" eb="7">
      <t>ちょうしょく</t>
    </rPh>
    <phoneticPr fontId="1" type="Hiragana"/>
  </si>
  <si>
    <t>食事料金</t>
  </si>
  <si>
    <t>令和４年　月　日　～　令和４年　月　日</t>
    <rPh sb="0" eb="2">
      <t>れいわ</t>
    </rPh>
    <rPh sb="3" eb="4">
      <t>ねん</t>
    </rPh>
    <rPh sb="5" eb="6">
      <t>がつ</t>
    </rPh>
    <rPh sb="7" eb="8">
      <t>にち</t>
    </rPh>
    <rPh sb="11" eb="13">
      <t>れいわ</t>
    </rPh>
    <rPh sb="14" eb="15">
      <t>ねん</t>
    </rPh>
    <rPh sb="16" eb="17">
      <t>がつ</t>
    </rPh>
    <rPh sb="18" eb="19">
      <t>にち</t>
    </rPh>
    <phoneticPr fontId="1" type="Hiragana"/>
  </si>
  <si>
    <t>うち寝具料金</t>
    <rPh sb="2" eb="4">
      <t>しんぐ</t>
    </rPh>
    <rPh sb="4" eb="6">
      <t>りょうきん</t>
    </rPh>
    <phoneticPr fontId="1" type="Hiragana"/>
  </si>
  <si>
    <t>うち使用料金</t>
    <rPh sb="2" eb="4">
      <t>しよう</t>
    </rPh>
    <rPh sb="4" eb="6">
      <t>りょうきん</t>
    </rPh>
    <phoneticPr fontId="1" type="Hiragana"/>
  </si>
  <si>
    <t>うち食事料金</t>
    <rPh sb="2" eb="4">
      <t>しょくじ</t>
    </rPh>
    <rPh sb="4" eb="6">
      <t>りょうきん</t>
    </rPh>
    <phoneticPr fontId="1" type="Hiragana"/>
  </si>
  <si>
    <t>指導者 朝食</t>
    <rPh sb="4" eb="6">
      <t>ちょうしょく</t>
    </rPh>
    <phoneticPr fontId="1" type="Hiragana"/>
  </si>
  <si>
    <t>幼・小・ 中</t>
    <rPh sb="0" eb="1">
      <t>ヨウ</t>
    </rPh>
    <rPh sb="2" eb="3">
      <t>ショウ</t>
    </rPh>
    <rPh sb="5" eb="6">
      <t>チュウ</t>
    </rPh>
    <phoneticPr fontId="15"/>
  </si>
  <si>
    <t/>
  </si>
  <si>
    <t>朝食</t>
    <rPh sb="0" eb="2">
      <t>ちょうしょく</t>
    </rPh>
    <phoneticPr fontId="1" type="Hiragana"/>
  </si>
  <si>
    <t xml:space="preserve">　研修生 </t>
  </si>
  <si>
    <t>指導者</t>
  </si>
  <si>
    <t>個数</t>
    <rPh sb="0" eb="2">
      <t>こすう</t>
    </rPh>
    <phoneticPr fontId="1" type="Hiragana"/>
  </si>
  <si>
    <t>月</t>
    <rPh sb="0" eb="1">
      <t>がつ</t>
    </rPh>
    <phoneticPr fontId="1" type="Hiragana"/>
  </si>
  <si>
    <t>料金合計</t>
    <rPh sb="0" eb="2">
      <t>りょうきん</t>
    </rPh>
    <rPh sb="2" eb="4">
      <t>ごうけい</t>
    </rPh>
    <phoneticPr fontId="1" type="Hiragana"/>
  </si>
  <si>
    <t>現金</t>
  </si>
  <si>
    <t>日</t>
    <rPh sb="0" eb="1">
      <t>にち</t>
    </rPh>
    <phoneticPr fontId="1" type="Hiragana"/>
  </si>
  <si>
    <t>5回</t>
    <rPh sb="1" eb="2">
      <t>かい</t>
    </rPh>
    <phoneticPr fontId="1" type="Hiragana"/>
  </si>
  <si>
    <t>教材費計</t>
    <rPh sb="0" eb="3">
      <t>きょうざいひ</t>
    </rPh>
    <rPh sb="3" eb="4">
      <t>けい</t>
    </rPh>
    <phoneticPr fontId="1" type="Hiragana"/>
  </si>
  <si>
    <t>使い方</t>
    <rPh sb="0" eb="1">
      <t>つか</t>
    </rPh>
    <rPh sb="2" eb="3">
      <t>かた</t>
    </rPh>
    <phoneticPr fontId="1" type="Hiragana"/>
  </si>
  <si>
    <t>うち教材費　</t>
    <rPh sb="2" eb="5">
      <t>きょうざいひ</t>
    </rPh>
    <phoneticPr fontId="1" type="Hiragana"/>
  </si>
  <si>
    <t>使用料金</t>
    <rPh sb="0" eb="3">
      <t>しようりょう</t>
    </rPh>
    <rPh sb="3" eb="4">
      <t>きん</t>
    </rPh>
    <phoneticPr fontId="1" type="Hiragana"/>
  </si>
  <si>
    <t>食事料金</t>
    <rPh sb="0" eb="2">
      <t>しょくじ</t>
    </rPh>
    <rPh sb="2" eb="4">
      <t>りょうきん</t>
    </rPh>
    <phoneticPr fontId="1" type="Hiragana"/>
  </si>
  <si>
    <t>シーツ　　研修生</t>
    <rPh sb="5" eb="8">
      <t>けんしゅうせい</t>
    </rPh>
    <phoneticPr fontId="1" type="Hiragana"/>
  </si>
  <si>
    <t>　　　　　指導者</t>
    <rPh sb="5" eb="8">
      <t>しどうしゃ</t>
    </rPh>
    <phoneticPr fontId="1" type="Hiragana"/>
  </si>
  <si>
    <t>紙フリスビー</t>
    <rPh sb="0" eb="1">
      <t>かみ</t>
    </rPh>
    <phoneticPr fontId="16" type="Hiragana"/>
  </si>
  <si>
    <t>ｸﾘｰﾆﾝｸﾞ　掛布団</t>
    <rPh sb="8" eb="9">
      <t>か</t>
    </rPh>
    <rPh sb="9" eb="11">
      <t>ぶとん</t>
    </rPh>
    <phoneticPr fontId="1" type="Hiragana"/>
  </si>
  <si>
    <t>　　　　   敷布団</t>
    <rPh sb="7" eb="10">
      <t>しきぶとん</t>
    </rPh>
    <phoneticPr fontId="1" type="Hiragana"/>
  </si>
  <si>
    <t>七宝焼</t>
    <rPh sb="0" eb="3">
      <t>しっぽうや</t>
    </rPh>
    <phoneticPr fontId="16" type="Hiragana"/>
  </si>
  <si>
    <t>　　　　　枕</t>
    <rPh sb="5" eb="6">
      <t>まくら</t>
    </rPh>
    <phoneticPr fontId="1" type="Hiragana"/>
  </si>
  <si>
    <t>単価</t>
    <rPh sb="0" eb="2">
      <t>たんか</t>
    </rPh>
    <phoneticPr fontId="16" type="Hiragana"/>
  </si>
  <si>
    <t>キャンドルファイヤー用個人キャンドル（販売）</t>
    <rPh sb="10" eb="11">
      <t>よう</t>
    </rPh>
    <rPh sb="11" eb="13">
      <t>こじん</t>
    </rPh>
    <rPh sb="19" eb="21">
      <t>はんばい</t>
    </rPh>
    <phoneticPr fontId="16" type="Hiragana"/>
  </si>
  <si>
    <t>キャンドルファイヤー用メインキャンドル（貸出）</t>
    <rPh sb="10" eb="11">
      <t>よう</t>
    </rPh>
    <rPh sb="20" eb="21">
      <t>か</t>
    </rPh>
    <rPh sb="21" eb="22">
      <t>だ</t>
    </rPh>
    <phoneticPr fontId="16" type="Hiragana"/>
  </si>
  <si>
    <t>キャンプファイヤー用灯油（１ℓ）</t>
    <rPh sb="9" eb="10">
      <t>よう</t>
    </rPh>
    <rPh sb="10" eb="12">
      <t>とうゆ</t>
    </rPh>
    <phoneticPr fontId="16" type="Hiragana"/>
  </si>
  <si>
    <t>キャンプファイヤー用薪（１本）</t>
    <rPh sb="9" eb="10">
      <t>よう</t>
    </rPh>
    <rPh sb="10" eb="11">
      <t>まき</t>
    </rPh>
    <rPh sb="13" eb="14">
      <t>ぽん</t>
    </rPh>
    <phoneticPr fontId="16" type="Hiragana"/>
  </si>
  <si>
    <t>松ぼっくりフィッシュ</t>
    <rPh sb="0" eb="1">
      <t>まつ</t>
    </rPh>
    <phoneticPr fontId="16" type="Hiragana"/>
  </si>
  <si>
    <t>石のデザイン</t>
    <rPh sb="0" eb="1">
      <t>いし</t>
    </rPh>
    <phoneticPr fontId="16" type="Hiragana"/>
  </si>
  <si>
    <t>ビーズアート</t>
  </si>
  <si>
    <t>ロープなべしき</t>
  </si>
  <si>
    <t>ひも人形</t>
    <rPh sb="2" eb="4">
      <t>にんぎょう</t>
    </rPh>
    <phoneticPr fontId="16" type="Hiragana"/>
  </si>
  <si>
    <t>ロープストラップ</t>
  </si>
  <si>
    <t>プラバン</t>
  </si>
  <si>
    <t>切り絵</t>
    <rPh sb="0" eb="1">
      <t>き</t>
    </rPh>
    <rPh sb="2" eb="3">
      <t>え</t>
    </rPh>
    <phoneticPr fontId="16" type="Hiragana"/>
  </si>
  <si>
    <t>個数</t>
    <rPh sb="0" eb="2">
      <t>こすう</t>
    </rPh>
    <phoneticPr fontId="16" type="Hiragana"/>
  </si>
  <si>
    <t>教材費</t>
    <rPh sb="0" eb="3">
      <t>きょうざいひ</t>
    </rPh>
    <phoneticPr fontId="1" type="Hiragana"/>
  </si>
  <si>
    <t>寝具料金</t>
    <rPh sb="0" eb="2">
      <t>しんぐ</t>
    </rPh>
    <rPh sb="2" eb="4">
      <t>りょうきん</t>
    </rPh>
    <phoneticPr fontId="1" type="Hiragana"/>
  </si>
  <si>
    <t>教材科目</t>
    <rPh sb="0" eb="2">
      <t>きょうざい</t>
    </rPh>
    <rPh sb="2" eb="4">
      <t>かもく</t>
    </rPh>
    <phoneticPr fontId="1" type="Hiragana"/>
  </si>
  <si>
    <t>※クリーニング代金は汚損があった場合のみ</t>
    <rPh sb="7" eb="9">
      <t>だいきん</t>
    </rPh>
    <rPh sb="10" eb="12">
      <t>おそん</t>
    </rPh>
    <rPh sb="16" eb="18">
      <t>ばあい</t>
    </rPh>
    <phoneticPr fontId="1" type="Hiragana"/>
  </si>
  <si>
    <t>色のセルは自動で計算します</t>
    <rPh sb="0" eb="1">
      <t>いろ</t>
    </rPh>
    <rPh sb="5" eb="7">
      <t>じどう</t>
    </rPh>
    <rPh sb="8" eb="10">
      <t>けいさん</t>
    </rPh>
    <phoneticPr fontId="1" type="Hiragana"/>
  </si>
  <si>
    <t>※特別食を注文した場合は、注文した単価を入力してください</t>
    <rPh sb="1" eb="3">
      <t>とくべつ</t>
    </rPh>
    <rPh sb="3" eb="4">
      <t>しょく</t>
    </rPh>
    <rPh sb="5" eb="7">
      <t>ちゅうもん</t>
    </rPh>
    <rPh sb="9" eb="11">
      <t>ばあい</t>
    </rPh>
    <rPh sb="13" eb="15">
      <t>ちゅうもん</t>
    </rPh>
    <rPh sb="17" eb="19">
      <t>たんか</t>
    </rPh>
    <rPh sb="20" eb="22">
      <t>にゅうりょく</t>
    </rPh>
    <phoneticPr fontId="1" type="Hiragana"/>
  </si>
  <si>
    <t>令和7年</t>
    <rPh sb="0" eb="2">
      <t>れいわ</t>
    </rPh>
    <rPh sb="3" eb="4">
      <t>ねん</t>
    </rPh>
    <phoneticPr fontId="1" type="Hiragana"/>
  </si>
  <si>
    <t>※アレルギー対応食は普通食です。</t>
    <rPh sb="6" eb="8">
      <t>たいおう</t>
    </rPh>
    <rPh sb="8" eb="9">
      <t>しょく</t>
    </rPh>
    <rPh sb="10" eb="12">
      <t>ふつう</t>
    </rPh>
    <rPh sb="12" eb="13">
      <t>しょく</t>
    </rPh>
    <phoneticPr fontId="1" type="Hiragana"/>
  </si>
  <si>
    <t>色のセルはリストから選択してください</t>
    <rPh sb="0" eb="1">
      <t>いろ</t>
    </rPh>
    <rPh sb="10" eb="12">
      <t>せんたく</t>
    </rPh>
    <phoneticPr fontId="1" type="Hiragana"/>
  </si>
  <si>
    <t>黒はんぺん作り材料</t>
    <rPh sb="0" eb="1">
      <t>くろ</t>
    </rPh>
    <rPh sb="5" eb="6">
      <t>つく</t>
    </rPh>
    <rPh sb="7" eb="9">
      <t>ざいりょう</t>
    </rPh>
    <phoneticPr fontId="1" type="Hiragana"/>
  </si>
  <si>
    <t>旧料金</t>
    <rPh sb="0" eb="3">
      <t>きゅうりょうきん</t>
    </rPh>
    <phoneticPr fontId="1" type="Hiragana"/>
  </si>
  <si>
    <t>【令和７年度旧料金用】静岡県立焼津青少年の家　算定シート</t>
    <rPh sb="1" eb="3">
      <t>れいわ</t>
    </rPh>
    <rPh sb="4" eb="6">
      <t>ねんど</t>
    </rPh>
    <rPh sb="6" eb="9">
      <t>きゅうりょうきん</t>
    </rPh>
    <rPh sb="9" eb="10">
      <t>よう</t>
    </rPh>
    <rPh sb="11" eb="13">
      <t>しずおか</t>
    </rPh>
    <rPh sb="13" eb="15">
      <t>けんりつ</t>
    </rPh>
    <rPh sb="15" eb="17">
      <t>やいづ</t>
    </rPh>
    <rPh sb="17" eb="20">
      <t>せいしょうねん</t>
    </rPh>
    <rPh sb="21" eb="22">
      <t>いえ</t>
    </rPh>
    <rPh sb="23" eb="25">
      <t>さんてい</t>
    </rPh>
    <phoneticPr fontId="1" type="Hiragana"/>
  </si>
  <si>
    <t>令和７年３月31日までに予約した団体が対象です。</t>
    <rPh sb="0" eb="2">
      <t>れいわ</t>
    </rPh>
    <rPh sb="3" eb="4">
      <t>ねん</t>
    </rPh>
    <rPh sb="5" eb="6">
      <t>がつ</t>
    </rPh>
    <rPh sb="8" eb="9">
      <t>にち</t>
    </rPh>
    <rPh sb="12" eb="14">
      <t>よやく</t>
    </rPh>
    <rPh sb="16" eb="18">
      <t>だんたい</t>
    </rPh>
    <rPh sb="19" eb="21">
      <t>たいしょう</t>
    </rPh>
    <phoneticPr fontId="1" type="Hiragana"/>
  </si>
  <si>
    <t>記入例</t>
    <rPh sb="0" eb="2">
      <t>きにゅう</t>
    </rPh>
    <rPh sb="2" eb="3">
      <t>れい</t>
    </rPh>
    <phoneticPr fontId="1" type="Hiragana"/>
  </si>
  <si>
    <t>4月</t>
    <rPh sb="1" eb="2">
      <t>がつ</t>
    </rPh>
    <phoneticPr fontId="1" type="Hiragana"/>
  </si>
  <si>
    <t>20日</t>
    <rPh sb="2" eb="3">
      <t>にち</t>
    </rPh>
    <phoneticPr fontId="1" type="Hiragana"/>
  </si>
  <si>
    <t>月</t>
    <rPh sb="0" eb="1">
      <t>つき</t>
    </rPh>
    <phoneticPr fontId="1" type="Hiragana"/>
  </si>
  <si>
    <t>○○小学校</t>
    <rPh sb="2" eb="5">
      <t>しょうがっこう</t>
    </rPh>
    <phoneticPr fontId="1" type="Hiragana"/>
  </si>
  <si>
    <t>納入通知書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</si>
</sst>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General&quot;円&quot;"/>
    <numFmt numFmtId="177" formatCode="General&quot;枚&quot;"/>
    <numFmt numFmtId="178" formatCode="General&quot;月&quot;"/>
    <numFmt numFmtId="179" formatCode="General&quot;人&quot;"/>
    <numFmt numFmtId="180" formatCode="#,##0_ "/>
    <numFmt numFmtId="181" formatCode="General&quot;食&quot;"/>
  </numFmts>
  <fonts count="1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20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4"/>
      <color auto="1"/>
      <name val="游ゴシック"/>
      <family val="3"/>
      <scheme val="minor"/>
    </font>
    <font>
      <b/>
      <sz val="11"/>
      <color auto="1"/>
      <name val="ＭＳ Ｐゴシック"/>
      <family val="3"/>
    </font>
    <font>
      <sz val="11"/>
      <color theme="0"/>
      <name val="游ゴシック"/>
      <family val="3"/>
      <scheme val="minor"/>
    </font>
    <font>
      <b/>
      <sz val="10"/>
      <color theme="1"/>
      <name val="游ゴシック"/>
      <family val="3"/>
      <scheme val="minor"/>
    </font>
    <font>
      <b/>
      <sz val="9"/>
      <color theme="1"/>
      <name val="游ゴシック"/>
      <family val="3"/>
      <scheme val="minor"/>
    </font>
    <font>
      <b/>
      <sz val="24"/>
      <color rgb="FFFF0000"/>
      <name val="游ゴシック"/>
      <family val="3"/>
      <scheme val="minor"/>
    </font>
    <font>
      <sz val="18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2" tint="-0.1"/>
        <bgColor indexed="64" tint="0.1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auto="1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0" fillId="0" borderId="4" xfId="0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Protection="1">
      <alignment vertical="center"/>
      <protection locked="0"/>
    </xf>
    <xf numFmtId="0" fontId="4" fillId="2" borderId="13" xfId="0" applyFont="1" applyFill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176" fontId="4" fillId="0" borderId="0" xfId="0" applyNumberFormat="1" applyFont="1" applyFill="1">
      <alignment vertical="center"/>
    </xf>
    <xf numFmtId="0" fontId="6" fillId="0" borderId="0" xfId="0" applyFo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Continuous" vertical="center"/>
    </xf>
    <xf numFmtId="176" fontId="4" fillId="0" borderId="14" xfId="0" applyNumberFormat="1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176" fontId="4" fillId="0" borderId="5" xfId="0" applyNumberFormat="1" applyFont="1" applyBorder="1">
      <alignment vertical="center"/>
    </xf>
    <xf numFmtId="0" fontId="0" fillId="0" borderId="0" xfId="0" applyFill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/>
    </xf>
    <xf numFmtId="0" fontId="4" fillId="2" borderId="18" xfId="0" applyFont="1" applyFill="1" applyBorder="1" applyProtection="1">
      <alignment vertical="center"/>
      <protection locked="0"/>
    </xf>
    <xf numFmtId="0" fontId="4" fillId="2" borderId="19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>
      <alignment horizontal="right" vertical="center"/>
    </xf>
    <xf numFmtId="177" fontId="4" fillId="0" borderId="0" xfId="0" applyNumberFormat="1" applyFont="1" applyFill="1" applyBorder="1">
      <alignment vertical="center"/>
    </xf>
    <xf numFmtId="178" fontId="4" fillId="3" borderId="0" xfId="0" applyNumberFormat="1" applyFont="1" applyFill="1" applyBorder="1" applyAlignment="1">
      <alignment horizontal="right" vertical="center"/>
    </xf>
    <xf numFmtId="38" fontId="4" fillId="4" borderId="0" xfId="1" applyFont="1" applyFill="1" applyBorder="1" applyAlignment="1">
      <alignment vertical="center"/>
    </xf>
    <xf numFmtId="0" fontId="4" fillId="2" borderId="0" xfId="0" applyFont="1" applyFill="1">
      <alignment vertical="center"/>
    </xf>
    <xf numFmtId="38" fontId="4" fillId="5" borderId="20" xfId="1" applyFont="1" applyFill="1" applyBorder="1">
      <alignment vertical="center"/>
    </xf>
    <xf numFmtId="0" fontId="4" fillId="0" borderId="21" xfId="0" applyFont="1" applyBorder="1" applyAlignment="1">
      <alignment horizontal="centerContinuous" vertical="center"/>
    </xf>
    <xf numFmtId="0" fontId="4" fillId="0" borderId="22" xfId="0" applyFont="1" applyBorder="1" applyAlignment="1">
      <alignment horizontal="centerContinuous" vertical="center"/>
    </xf>
    <xf numFmtId="38" fontId="4" fillId="3" borderId="22" xfId="1" applyFont="1" applyFill="1" applyBorder="1" applyAlignment="1">
      <alignment horizontal="right" vertical="center"/>
    </xf>
    <xf numFmtId="38" fontId="4" fillId="5" borderId="23" xfId="1" applyFont="1" applyFill="1" applyBorder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4" fillId="3" borderId="21" xfId="1" applyFont="1" applyFill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3" borderId="21" xfId="0" applyFont="1" applyFill="1" applyBorder="1">
      <alignment vertical="center"/>
    </xf>
    <xf numFmtId="0" fontId="4" fillId="3" borderId="22" xfId="0" applyFont="1" applyFill="1" applyBorder="1">
      <alignment vertical="center"/>
    </xf>
    <xf numFmtId="0" fontId="4" fillId="5" borderId="23" xfId="0" applyFont="1" applyFill="1" applyBorder="1">
      <alignment vertical="center"/>
    </xf>
    <xf numFmtId="0" fontId="4" fillId="0" borderId="27" xfId="0" applyFont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176" fontId="4" fillId="5" borderId="2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Continuous" vertical="center"/>
    </xf>
    <xf numFmtId="0" fontId="4" fillId="0" borderId="18" xfId="0" applyFont="1" applyBorder="1">
      <alignment vertical="center"/>
    </xf>
    <xf numFmtId="38" fontId="4" fillId="5" borderId="18" xfId="1" applyFont="1" applyFill="1" applyBorder="1" applyAlignment="1">
      <alignment horizontal="right" vertical="center"/>
    </xf>
    <xf numFmtId="38" fontId="4" fillId="5" borderId="19" xfId="1" applyFont="1" applyFill="1" applyBorder="1" applyAlignment="1">
      <alignment horizontal="right" vertical="center"/>
    </xf>
    <xf numFmtId="0" fontId="4" fillId="0" borderId="28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38" fontId="4" fillId="5" borderId="30" xfId="1" applyFont="1" applyFill="1" applyBorder="1" applyAlignment="1">
      <alignment horizontal="right" vertical="center"/>
    </xf>
    <xf numFmtId="38" fontId="4" fillId="5" borderId="31" xfId="1" applyFont="1" applyFill="1" applyBorder="1" applyAlignment="1">
      <alignment horizontal="right" vertical="center"/>
    </xf>
    <xf numFmtId="38" fontId="4" fillId="5" borderId="32" xfId="1" applyFont="1" applyFill="1" applyBorder="1" applyAlignment="1">
      <alignment horizontal="right" vertical="center"/>
    </xf>
    <xf numFmtId="38" fontId="4" fillId="5" borderId="33" xfId="1" applyFont="1" applyFill="1" applyBorder="1">
      <alignment vertical="center"/>
    </xf>
    <xf numFmtId="0" fontId="4" fillId="0" borderId="34" xfId="0" applyFont="1" applyBorder="1" applyAlignment="1">
      <alignment horizontal="center" vertical="center"/>
    </xf>
    <xf numFmtId="38" fontId="4" fillId="5" borderId="30" xfId="1" applyFont="1" applyFill="1" applyBorder="1">
      <alignment vertical="center"/>
    </xf>
    <xf numFmtId="38" fontId="4" fillId="5" borderId="31" xfId="1" applyFont="1" applyFill="1" applyBorder="1">
      <alignment vertical="center"/>
    </xf>
    <xf numFmtId="38" fontId="4" fillId="5" borderId="32" xfId="1" applyFont="1" applyFill="1" applyBorder="1">
      <alignment vertical="center"/>
    </xf>
    <xf numFmtId="0" fontId="4" fillId="0" borderId="18" xfId="0" applyFont="1" applyBorder="1" applyAlignment="1">
      <alignment horizontal="centerContinuous" vertical="center"/>
    </xf>
    <xf numFmtId="38" fontId="4" fillId="3" borderId="18" xfId="1" applyFont="1" applyFill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36" xfId="0" applyNumberFormat="1" applyFont="1" applyBorder="1">
      <alignment vertical="center"/>
    </xf>
    <xf numFmtId="176" fontId="4" fillId="0" borderId="37" xfId="0" applyNumberFormat="1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5" borderId="38" xfId="0" applyFont="1" applyFill="1" applyBorder="1">
      <alignment vertical="center"/>
    </xf>
    <xf numFmtId="0" fontId="4" fillId="5" borderId="39" xfId="0" applyFont="1" applyFill="1" applyBorder="1">
      <alignment vertical="center"/>
    </xf>
    <xf numFmtId="0" fontId="4" fillId="5" borderId="40" xfId="0" applyFont="1" applyFill="1" applyBorder="1">
      <alignment vertical="center"/>
    </xf>
    <xf numFmtId="0" fontId="4" fillId="5" borderId="41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9" fillId="0" borderId="0" xfId="0" applyFont="1" applyFill="1" applyBorder="1">
      <alignment vertical="center"/>
    </xf>
    <xf numFmtId="38" fontId="8" fillId="0" borderId="0" xfId="1" applyFont="1" applyFill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38" fontId="4" fillId="5" borderId="44" xfId="1" applyFont="1" applyFill="1" applyBorder="1" applyAlignment="1">
      <alignment horizontal="right" vertical="center"/>
    </xf>
    <xf numFmtId="38" fontId="4" fillId="5" borderId="45" xfId="1" applyFont="1" applyFill="1" applyBorder="1" applyAlignment="1">
      <alignment horizontal="right" vertical="center"/>
    </xf>
    <xf numFmtId="38" fontId="4" fillId="5" borderId="46" xfId="1" applyFont="1" applyFill="1" applyBorder="1" applyAlignment="1">
      <alignment horizontal="right" vertical="center"/>
    </xf>
    <xf numFmtId="176" fontId="4" fillId="6" borderId="18" xfId="0" applyNumberFormat="1" applyFont="1" applyFill="1" applyBorder="1" applyAlignment="1">
      <alignment horizontal="center" vertical="center"/>
    </xf>
    <xf numFmtId="176" fontId="4" fillId="6" borderId="19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38" fontId="4" fillId="4" borderId="0" xfId="1" applyFont="1" applyFill="1" applyAlignment="1">
      <alignment vertical="center"/>
    </xf>
    <xf numFmtId="0" fontId="4" fillId="0" borderId="26" xfId="0" applyFont="1" applyFill="1" applyBorder="1">
      <alignment vertical="center"/>
    </xf>
    <xf numFmtId="0" fontId="4" fillId="0" borderId="47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38" fontId="4" fillId="5" borderId="48" xfId="1" applyFont="1" applyFill="1" applyBorder="1" applyAlignment="1">
      <alignment horizontal="right" vertical="center"/>
    </xf>
    <xf numFmtId="38" fontId="4" fillId="5" borderId="49" xfId="1" applyFont="1" applyFill="1" applyBorder="1" applyAlignment="1">
      <alignment horizontal="right" vertical="center"/>
    </xf>
    <xf numFmtId="38" fontId="4" fillId="5" borderId="50" xfId="1" applyFont="1" applyFill="1" applyBorder="1" applyAlignment="1">
      <alignment horizontal="right" vertical="center"/>
    </xf>
    <xf numFmtId="38" fontId="4" fillId="0" borderId="0" xfId="1" applyFont="1" applyFill="1">
      <alignment vertical="center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76" fontId="6" fillId="0" borderId="0" xfId="0" applyNumberFormat="1" applyFont="1" applyFill="1" applyBorder="1">
      <alignment vertical="center"/>
    </xf>
    <xf numFmtId="0" fontId="10" fillId="0" borderId="0" xfId="0" applyNumberFormat="1" applyFont="1">
      <alignment vertical="center"/>
    </xf>
    <xf numFmtId="176" fontId="4" fillId="3" borderId="8" xfId="0" applyNumberFormat="1" applyFont="1" applyFill="1" applyBorder="1">
      <alignment vertical="center"/>
    </xf>
    <xf numFmtId="176" fontId="4" fillId="3" borderId="36" xfId="0" applyNumberFormat="1" applyFont="1" applyFill="1" applyBorder="1">
      <alignment vertical="center"/>
    </xf>
    <xf numFmtId="176" fontId="4" fillId="3" borderId="37" xfId="0" applyNumberFormat="1" applyFont="1" applyFill="1" applyBorder="1">
      <alignment vertical="center"/>
    </xf>
    <xf numFmtId="0" fontId="4" fillId="0" borderId="30" xfId="0" applyFont="1" applyBorder="1" applyAlignment="1">
      <alignment horizontal="center" vertical="center"/>
    </xf>
    <xf numFmtId="176" fontId="4" fillId="5" borderId="31" xfId="0" applyNumberFormat="1" applyFont="1" applyFill="1" applyBorder="1">
      <alignment vertical="center"/>
    </xf>
    <xf numFmtId="176" fontId="4" fillId="5" borderId="32" xfId="0" applyNumberFormat="1" applyFont="1" applyFill="1" applyBorder="1">
      <alignment vertical="center"/>
    </xf>
    <xf numFmtId="176" fontId="4" fillId="5" borderId="33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4" fillId="3" borderId="3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38" fontId="4" fillId="4" borderId="0" xfId="1" applyFont="1" applyFill="1" applyBorder="1" applyAlignment="1">
      <alignment horizontal="left" vertical="center"/>
    </xf>
    <xf numFmtId="0" fontId="4" fillId="0" borderId="30" xfId="0" applyFont="1" applyBorder="1" applyAlignment="1">
      <alignment horizontal="centerContinuous" vertical="center"/>
    </xf>
    <xf numFmtId="0" fontId="4" fillId="0" borderId="31" xfId="0" applyFont="1" applyBorder="1">
      <alignment vertical="center"/>
    </xf>
    <xf numFmtId="38" fontId="4" fillId="0" borderId="33" xfId="1" applyFont="1" applyFill="1" applyBorder="1">
      <alignment vertical="center"/>
    </xf>
    <xf numFmtId="0" fontId="9" fillId="5" borderId="10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51" xfId="0" applyFont="1" applyFill="1" applyBorder="1" applyAlignment="1">
      <alignment horizontal="left" vertical="center"/>
    </xf>
    <xf numFmtId="0" fontId="0" fillId="0" borderId="52" xfId="0" applyBorder="1">
      <alignment vertical="center"/>
    </xf>
    <xf numFmtId="38" fontId="4" fillId="0" borderId="0" xfId="1" applyFont="1" applyFill="1" applyAlignment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 applyAlignment="1">
      <alignment horizontal="left" vertical="center"/>
    </xf>
    <xf numFmtId="0" fontId="4" fillId="5" borderId="52" xfId="0" applyFont="1" applyFill="1" applyBorder="1" applyAlignment="1">
      <alignment horizontal="centerContinuous" vertical="center"/>
    </xf>
    <xf numFmtId="0" fontId="4" fillId="5" borderId="53" xfId="0" applyFont="1" applyFill="1" applyBorder="1" applyAlignment="1">
      <alignment horizontal="centerContinuous" vertical="center"/>
    </xf>
    <xf numFmtId="0" fontId="4" fillId="5" borderId="54" xfId="0" applyFont="1" applyFill="1" applyBorder="1" applyAlignment="1">
      <alignment horizontal="centerContinuous" vertical="center"/>
    </xf>
    <xf numFmtId="0" fontId="4" fillId="5" borderId="52" xfId="0" applyFont="1" applyFill="1" applyBorder="1">
      <alignment vertical="center"/>
    </xf>
    <xf numFmtId="0" fontId="4" fillId="5" borderId="53" xfId="0" applyFont="1" applyFill="1" applyBorder="1">
      <alignment vertical="center"/>
    </xf>
    <xf numFmtId="0" fontId="4" fillId="5" borderId="54" xfId="0" applyFont="1" applyFill="1" applyBorder="1">
      <alignment vertical="center"/>
    </xf>
    <xf numFmtId="0" fontId="0" fillId="0" borderId="26" xfId="0" applyBorder="1">
      <alignment vertical="center"/>
    </xf>
    <xf numFmtId="0" fontId="12" fillId="0" borderId="10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55" xfId="0" applyBorder="1">
      <alignment vertical="center"/>
    </xf>
    <xf numFmtId="0" fontId="0" fillId="0" borderId="33" xfId="0" applyBorder="1">
      <alignment vertical="center"/>
    </xf>
    <xf numFmtId="0" fontId="6" fillId="5" borderId="16" xfId="0" applyFont="1" applyFill="1" applyBorder="1">
      <alignment vertical="center"/>
    </xf>
    <xf numFmtId="176" fontId="6" fillId="5" borderId="56" xfId="0" applyNumberFormat="1" applyFont="1" applyFill="1" applyBorder="1">
      <alignment vertical="center"/>
    </xf>
    <xf numFmtId="176" fontId="6" fillId="5" borderId="57" xfId="0" applyNumberFormat="1" applyFont="1" applyFill="1" applyBorder="1">
      <alignment vertical="center"/>
    </xf>
    <xf numFmtId="0" fontId="4" fillId="0" borderId="42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38" fontId="4" fillId="5" borderId="58" xfId="1" applyFont="1" applyFill="1" applyBorder="1" applyAlignment="1">
      <alignment horizontal="right" vertical="center"/>
    </xf>
    <xf numFmtId="38" fontId="4" fillId="5" borderId="59" xfId="1" applyFont="1" applyFill="1" applyBorder="1" applyAlignment="1">
      <alignment horizontal="right" vertical="center"/>
    </xf>
    <xf numFmtId="38" fontId="4" fillId="5" borderId="60" xfId="1" applyFont="1" applyFill="1" applyBorder="1" applyAlignment="1">
      <alignment horizontal="right" vertical="center"/>
    </xf>
    <xf numFmtId="38" fontId="4" fillId="5" borderId="61" xfId="1" applyFont="1" applyFill="1" applyBorder="1" applyAlignment="1">
      <alignment horizontal="right" vertical="center"/>
    </xf>
    <xf numFmtId="38" fontId="4" fillId="5" borderId="62" xfId="1" applyFont="1" applyFill="1" applyBorder="1" applyAlignment="1">
      <alignment horizontal="right" vertical="center"/>
    </xf>
    <xf numFmtId="38" fontId="4" fillId="5" borderId="63" xfId="1" applyFont="1" applyFill="1" applyBorder="1" applyAlignment="1">
      <alignment horizontal="right" vertical="center"/>
    </xf>
    <xf numFmtId="176" fontId="4" fillId="3" borderId="5" xfId="0" applyNumberFormat="1" applyFont="1" applyFill="1" applyBorder="1">
      <alignment vertical="center"/>
    </xf>
    <xf numFmtId="176" fontId="4" fillId="3" borderId="14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9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center"/>
    </xf>
    <xf numFmtId="176" fontId="4" fillId="5" borderId="14" xfId="0" applyNumberFormat="1" applyFont="1" applyFill="1" applyBorder="1">
      <alignment vertical="center"/>
    </xf>
    <xf numFmtId="0" fontId="4" fillId="0" borderId="52" xfId="0" applyFont="1" applyBorder="1" applyAlignment="1">
      <alignment horizontal="center" vertical="center"/>
    </xf>
    <xf numFmtId="38" fontId="4" fillId="5" borderId="22" xfId="1" applyFont="1" applyFill="1" applyBorder="1" applyAlignment="1">
      <alignment horizontal="right" vertical="center"/>
    </xf>
    <xf numFmtId="0" fontId="13" fillId="0" borderId="26" xfId="0" applyFont="1" applyBorder="1" applyAlignment="1">
      <alignment horizontal="center" vertical="center"/>
    </xf>
    <xf numFmtId="0" fontId="14" fillId="0" borderId="0" xfId="0" applyFont="1">
      <alignment vertical="center"/>
    </xf>
    <xf numFmtId="180" fontId="4" fillId="5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64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38" fontId="4" fillId="5" borderId="0" xfId="1" applyFont="1" applyFill="1" applyBorder="1" applyAlignment="1">
      <alignment horizontal="right" vertical="center"/>
    </xf>
    <xf numFmtId="0" fontId="4" fillId="3" borderId="0" xfId="0" applyFont="1" applyFill="1">
      <alignment vertical="center"/>
    </xf>
    <xf numFmtId="176" fontId="4" fillId="5" borderId="20" xfId="0" applyNumberFormat="1" applyFont="1" applyFill="1" applyBorder="1">
      <alignment vertical="center"/>
    </xf>
    <xf numFmtId="179" fontId="4" fillId="3" borderId="22" xfId="0" applyNumberFormat="1" applyFont="1" applyFill="1" applyBorder="1" applyAlignment="1">
      <alignment horizontal="centerContinuous" vertical="center"/>
    </xf>
    <xf numFmtId="179" fontId="4" fillId="5" borderId="23" xfId="0" applyNumberFormat="1" applyFont="1" applyFill="1" applyBorder="1">
      <alignment vertical="center"/>
    </xf>
    <xf numFmtId="176" fontId="4" fillId="5" borderId="18" xfId="0" applyNumberFormat="1" applyFont="1" applyFill="1" applyBorder="1">
      <alignment vertical="center"/>
    </xf>
    <xf numFmtId="176" fontId="4" fillId="5" borderId="19" xfId="0" applyNumberFormat="1" applyFont="1" applyFill="1" applyBorder="1">
      <alignment vertical="center"/>
    </xf>
    <xf numFmtId="38" fontId="4" fillId="0" borderId="0" xfId="1" applyFont="1" applyFill="1" applyAlignment="1">
      <alignment horizontal="right" vertical="center"/>
    </xf>
    <xf numFmtId="179" fontId="4" fillId="3" borderId="18" xfId="0" applyNumberFormat="1" applyFont="1" applyFill="1" applyBorder="1" applyAlignment="1">
      <alignment horizontal="centerContinuous" vertical="center"/>
    </xf>
    <xf numFmtId="179" fontId="4" fillId="5" borderId="19" xfId="0" applyNumberFormat="1" applyFont="1" applyFill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81" fontId="4" fillId="3" borderId="21" xfId="0" applyNumberFormat="1" applyFont="1" applyFill="1" applyBorder="1" applyAlignment="1">
      <alignment horizontal="centerContinuous" vertical="center"/>
    </xf>
    <xf numFmtId="181" fontId="4" fillId="3" borderId="22" xfId="0" applyNumberFormat="1" applyFont="1" applyFill="1" applyBorder="1" applyAlignment="1">
      <alignment horizontal="centerContinuous" vertical="center"/>
    </xf>
    <xf numFmtId="181" fontId="4" fillId="5" borderId="23" xfId="0" applyNumberFormat="1" applyFont="1" applyFill="1" applyBorder="1">
      <alignment vertical="center"/>
    </xf>
    <xf numFmtId="176" fontId="4" fillId="5" borderId="30" xfId="0" applyNumberFormat="1" applyFont="1" applyFill="1" applyBorder="1">
      <alignment vertical="center"/>
    </xf>
    <xf numFmtId="181" fontId="4" fillId="5" borderId="44" xfId="0" applyNumberFormat="1" applyFont="1" applyFill="1" applyBorder="1" applyAlignment="1">
      <alignment horizontal="centerContinuous" vertical="center"/>
    </xf>
    <xf numFmtId="181" fontId="4" fillId="5" borderId="45" xfId="0" applyNumberFormat="1" applyFont="1" applyFill="1" applyBorder="1" applyAlignment="1">
      <alignment horizontal="centerContinuous" vertical="center"/>
    </xf>
    <xf numFmtId="179" fontId="4" fillId="5" borderId="46" xfId="0" applyNumberFormat="1" applyFont="1" applyFill="1" applyBorder="1">
      <alignment vertical="center"/>
    </xf>
    <xf numFmtId="176" fontId="4" fillId="5" borderId="48" xfId="0" applyNumberFormat="1" applyFont="1" applyFill="1" applyBorder="1">
      <alignment vertical="center"/>
    </xf>
    <xf numFmtId="176" fontId="4" fillId="5" borderId="49" xfId="0" applyNumberFormat="1" applyFont="1" applyFill="1" applyBorder="1">
      <alignment vertical="center"/>
    </xf>
    <xf numFmtId="176" fontId="4" fillId="5" borderId="50" xfId="0" applyNumberFormat="1" applyFont="1" applyFill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542925</xdr:colOff>
      <xdr:row>6</xdr:row>
      <xdr:rowOff>134620</xdr:rowOff>
    </xdr:from>
    <xdr:to xmlns:xdr="http://schemas.openxmlformats.org/drawingml/2006/spreadsheetDrawing">
      <xdr:col>20</xdr:col>
      <xdr:colOff>441325</xdr:colOff>
      <xdr:row>11</xdr:row>
      <xdr:rowOff>8890</xdr:rowOff>
    </xdr:to>
    <xdr:sp macro="" textlink="">
      <xdr:nvSpPr>
        <xdr:cNvPr id="3" name="図形 3"/>
        <xdr:cNvSpPr/>
      </xdr:nvSpPr>
      <xdr:spPr>
        <a:xfrm>
          <a:off x="10434955" y="2239645"/>
          <a:ext cx="6416040" cy="149352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2200">
              <a:latin typeface="AR Pゴシック体M"/>
              <a:ea typeface="AR Pゴシック体M"/>
            </a:rPr>
            <a:t>このシートは、かかる費用を確認するためのものです。</a:t>
          </a:r>
          <a:endParaRPr kumimoji="1" lang="ja-JP" altLang="en-US" sz="2200">
            <a:latin typeface="AR Pゴシック体M"/>
            <a:ea typeface="AR Pゴシック体M"/>
          </a:endParaRPr>
        </a:p>
        <a:p>
          <a:r>
            <a:rPr kumimoji="1" lang="ja-JP" altLang="en-US" sz="2200">
              <a:latin typeface="AR Pゴシック体M"/>
              <a:ea typeface="AR Pゴシック体M"/>
            </a:rPr>
            <a:t>予算等を算出する際にお使いください。</a:t>
          </a:r>
          <a:endParaRPr kumimoji="1" lang="ja-JP" altLang="en-US" sz="2200">
            <a:latin typeface="AR Pゴシック体M"/>
            <a:ea typeface="AR Pゴシック体M"/>
          </a:endParaRPr>
        </a:p>
        <a:p>
          <a:r>
            <a:rPr kumimoji="1" lang="ja-JP" altLang="en-US" sz="2200">
              <a:latin typeface="AR Pゴシック体M"/>
              <a:ea typeface="AR Pゴシック体M"/>
            </a:rPr>
            <a:t>提出する必要はありません。</a:t>
          </a:r>
          <a:endParaRPr kumimoji="1" lang="ja-JP" altLang="en-US" sz="2200">
            <a:latin typeface="AR Pゴシック体M"/>
            <a:ea typeface="AR Pゴシック体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A6A6"/>
    <pageSetUpPr fitToPage="1"/>
  </sheetPr>
  <dimension ref="B1:X69"/>
  <sheetViews>
    <sheetView topLeftCell="A40" zoomScale="70" zoomScaleNormal="70" workbookViewId="0">
      <selection activeCell="C42" sqref="C42:C49"/>
    </sheetView>
  </sheetViews>
  <sheetFormatPr defaultRowHeight="25.5" customHeight="1"/>
  <cols>
    <col min="1" max="1" width="2.625" customWidth="1"/>
    <col min="2" max="2" width="21.375" customWidth="1"/>
    <col min="3" max="3" width="10.59765625" customWidth="1"/>
    <col min="4" max="11" width="10.69921875" customWidth="1"/>
    <col min="12" max="12" width="9.69921875" customWidth="1"/>
    <col min="13" max="20" width="10.69921875" customWidth="1"/>
    <col min="21" max="22" width="9" customWidth="1"/>
  </cols>
  <sheetData>
    <row r="1" spans="2:22" ht="38.25" customHeight="1">
      <c r="B1" s="1" t="s">
        <v>102</v>
      </c>
    </row>
    <row r="2" spans="2:22" ht="25.5" customHeight="1">
      <c r="B2" s="2" t="s">
        <v>103</v>
      </c>
      <c r="C2" s="2"/>
      <c r="D2" s="2"/>
      <c r="E2" s="2"/>
      <c r="F2" s="2"/>
      <c r="G2" s="2"/>
      <c r="H2" s="2"/>
      <c r="I2" s="2"/>
      <c r="K2" s="39" t="s">
        <v>66</v>
      </c>
      <c r="L2" s="139"/>
      <c r="M2" s="139"/>
      <c r="N2" s="139"/>
      <c r="O2" s="139"/>
      <c r="P2" s="151"/>
      <c r="Q2" s="8"/>
      <c r="R2" s="8"/>
      <c r="S2" s="167"/>
      <c r="T2" s="167"/>
    </row>
    <row r="3" spans="2:22" ht="25.5" customHeight="1">
      <c r="I3" s="120"/>
      <c r="J3" s="120"/>
      <c r="K3" s="129"/>
      <c r="L3" s="27" t="s">
        <v>42</v>
      </c>
      <c r="M3" s="27"/>
      <c r="P3" s="152"/>
    </row>
    <row r="4" spans="2:22" ht="25.5" customHeight="1">
      <c r="B4" s="3" t="s">
        <v>46</v>
      </c>
      <c r="C4" s="29" t="s">
        <v>97</v>
      </c>
      <c r="D4" s="50" t="s">
        <v>107</v>
      </c>
      <c r="E4" s="29" t="s">
        <v>63</v>
      </c>
      <c r="F4" s="30" t="s">
        <v>14</v>
      </c>
      <c r="G4" s="29" t="s">
        <v>97</v>
      </c>
      <c r="H4" s="29" t="s">
        <v>60</v>
      </c>
      <c r="I4" s="29" t="s">
        <v>63</v>
      </c>
      <c r="J4" s="128"/>
      <c r="K4" s="130"/>
      <c r="L4" s="27" t="s">
        <v>99</v>
      </c>
      <c r="M4" s="27"/>
      <c r="O4" s="27"/>
      <c r="P4" s="152"/>
      <c r="Q4" s="8"/>
      <c r="R4" s="4"/>
    </row>
    <row r="5" spans="2:22" ht="25.5" customHeight="1">
      <c r="K5" s="131"/>
      <c r="L5" s="108" t="s">
        <v>95</v>
      </c>
      <c r="M5" s="108"/>
      <c r="N5" s="149"/>
      <c r="O5" s="149"/>
      <c r="P5" s="153"/>
    </row>
    <row r="6" spans="2:22" ht="25.5" customHeight="1">
      <c r="B6" s="3" t="s">
        <v>1</v>
      </c>
      <c r="C6" s="30"/>
      <c r="D6" s="30"/>
      <c r="E6" s="30"/>
      <c r="F6" s="30"/>
      <c r="G6" s="30"/>
      <c r="H6" s="30"/>
      <c r="I6" s="30"/>
      <c r="Q6" s="8"/>
      <c r="R6" s="4"/>
    </row>
    <row r="7" spans="2:22" ht="25.5" customHeight="1">
      <c r="O7" s="4"/>
      <c r="P7" s="42"/>
    </row>
    <row r="8" spans="2:22" ht="25.5" customHeight="1">
      <c r="B8" s="3" t="s">
        <v>40</v>
      </c>
      <c r="C8" s="31"/>
      <c r="D8" s="51" t="str">
        <f>IFERROR(IF(SUM(I9:I12)&lt;&gt;0,SUM(I9:I12),""),"")</f>
        <v/>
      </c>
      <c r="E8" s="31" t="str">
        <f>IFERROR(IF(D8="","","円"),"")</f>
        <v/>
      </c>
      <c r="H8" s="6" t="s">
        <v>35</v>
      </c>
      <c r="I8" s="4"/>
      <c r="J8" s="4"/>
      <c r="K8" s="12" t="s">
        <v>13</v>
      </c>
      <c r="L8" s="4"/>
      <c r="O8" s="4"/>
      <c r="P8" s="42"/>
    </row>
    <row r="9" spans="2:22" ht="25.5" customHeight="1">
      <c r="E9" s="70"/>
      <c r="G9" s="8" t="s">
        <v>51</v>
      </c>
      <c r="H9" s="51"/>
      <c r="I9" s="51" t="str">
        <f>IFERROR(IF(SUM(D15,M15)&lt;&gt;0,SUM(D15,M15),""),"")</f>
        <v/>
      </c>
      <c r="J9" s="31" t="str">
        <f>IFERROR(IF(I9="","","円"),"")</f>
        <v/>
      </c>
      <c r="K9" s="132" t="str">
        <f>IFERROR(IF(D14&lt;&gt;"",D14,""),"")</f>
        <v/>
      </c>
      <c r="L9" s="132"/>
      <c r="N9" s="4"/>
      <c r="O9" s="4"/>
      <c r="P9" s="4"/>
    </row>
    <row r="10" spans="2:22" ht="25.5" customHeight="1">
      <c r="B10" s="4"/>
      <c r="C10" s="32"/>
      <c r="D10" s="4"/>
      <c r="G10" s="8" t="s">
        <v>52</v>
      </c>
      <c r="H10" s="51"/>
      <c r="I10" s="51" t="str">
        <f>IFERROR(IF(SUM(D26,M26,V26)&lt;&gt;0,SUM(D26,M26,V26),""),"")</f>
        <v/>
      </c>
      <c r="J10" s="31" t="str">
        <f>IFERROR(IF(I10="","","円"),"")</f>
        <v/>
      </c>
      <c r="K10" s="132" t="str">
        <f>IFERROR(IF(D25&lt;&gt;"",D25,""),"")</f>
        <v/>
      </c>
      <c r="L10" s="132"/>
      <c r="N10" s="4"/>
      <c r="O10" s="4"/>
      <c r="P10" s="4"/>
    </row>
    <row r="11" spans="2:22" ht="25.5" customHeight="1">
      <c r="C11" s="4"/>
      <c r="D11" s="4"/>
      <c r="E11" s="4"/>
      <c r="F11" s="4"/>
      <c r="G11" s="8" t="s">
        <v>50</v>
      </c>
      <c r="H11" s="51"/>
      <c r="I11" s="51" t="str">
        <f>IFERROR(IF(D40&lt;&gt;0,D40,""),"")</f>
        <v/>
      </c>
      <c r="J11" s="31" t="str">
        <f>IFERROR(IF(I11="","","円"),"")</f>
        <v/>
      </c>
      <c r="K11" s="132" t="str">
        <f>IFERROR(IF(D39&lt;&gt;"",D39,""),"")</f>
        <v/>
      </c>
      <c r="L11" s="132"/>
      <c r="N11" s="4"/>
      <c r="O11" s="4"/>
      <c r="P11" s="4"/>
    </row>
    <row r="12" spans="2:22" ht="25.5" customHeight="1">
      <c r="B12" s="5"/>
      <c r="C12" s="4"/>
      <c r="D12" s="4"/>
      <c r="E12" s="4"/>
      <c r="F12" s="4"/>
      <c r="G12" s="8" t="s">
        <v>67</v>
      </c>
      <c r="H12" s="107"/>
      <c r="I12" s="51" t="str">
        <f>IFERROR(IF(D53&lt;&gt;0,D53,""),"")</f>
        <v/>
      </c>
      <c r="J12" s="31" t="str">
        <f>IFERROR(IF(I12="","","円"),"")</f>
        <v/>
      </c>
      <c r="K12" s="132" t="str">
        <f>IFERROR(IF(D52&lt;&gt;"",D52,""),"")</f>
        <v/>
      </c>
      <c r="L12" s="132"/>
      <c r="N12" s="4"/>
      <c r="O12" s="4"/>
      <c r="P12" s="4"/>
    </row>
    <row r="13" spans="2:22" ht="25.5" customHeight="1">
      <c r="B13" s="5"/>
      <c r="C13" s="4"/>
      <c r="D13" s="4"/>
      <c r="E13" s="4"/>
      <c r="F13" s="8"/>
      <c r="G13" s="98"/>
      <c r="H13" s="98"/>
      <c r="I13" s="70"/>
      <c r="J13" s="4"/>
      <c r="K13" s="8"/>
      <c r="L13" s="140"/>
      <c r="M13" s="140"/>
      <c r="N13" s="70"/>
      <c r="O13" s="114"/>
      <c r="P13" s="70"/>
      <c r="R13" s="4"/>
      <c r="S13" s="4"/>
      <c r="T13" s="4"/>
    </row>
    <row r="14" spans="2:22" ht="25.5" customHeight="1">
      <c r="B14" s="6" t="s">
        <v>68</v>
      </c>
      <c r="C14" s="33" t="s">
        <v>25</v>
      </c>
      <c r="D14" s="5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8"/>
      <c r="V14" s="4"/>
    </row>
    <row r="15" spans="2:22" ht="25.5" customHeight="1">
      <c r="B15" s="8" t="s">
        <v>101</v>
      </c>
      <c r="C15" s="34" t="s">
        <v>31</v>
      </c>
      <c r="D15" s="53" t="str">
        <f>IFERROR(IF(SUM(D23,F23,H23,J23)&lt;&gt;0,SUM(E23,G23,I23,K23),""),"")</f>
        <v/>
      </c>
      <c r="E15" s="4"/>
      <c r="F15" s="4"/>
      <c r="G15" s="4"/>
      <c r="H15" s="4"/>
      <c r="I15" s="4"/>
      <c r="J15" s="4"/>
      <c r="K15" s="4"/>
      <c r="L15" s="34" t="s">
        <v>26</v>
      </c>
      <c r="M15" s="53" t="str">
        <f>IFERROR(IF(SUM(M23,O23,Q23,S23,U23)&lt;&gt;0,SUM(N23,P23,R23,T23,V23),""),"")</f>
        <v/>
      </c>
      <c r="N15" s="4"/>
      <c r="O15" s="4"/>
      <c r="P15" s="4"/>
      <c r="Q15" s="4"/>
      <c r="R15" s="4"/>
      <c r="S15" s="4"/>
      <c r="T15" s="4"/>
    </row>
    <row r="16" spans="2:22" ht="25.5" customHeight="1">
      <c r="B16" s="7" t="s">
        <v>0</v>
      </c>
      <c r="C16" s="35" t="s">
        <v>20</v>
      </c>
      <c r="D16" s="54" t="s">
        <v>4</v>
      </c>
      <c r="E16" s="71"/>
      <c r="F16" s="71" t="s">
        <v>15</v>
      </c>
      <c r="G16" s="71"/>
      <c r="H16" s="71" t="s">
        <v>8</v>
      </c>
      <c r="I16" s="71"/>
      <c r="J16" s="71" t="s">
        <v>17</v>
      </c>
      <c r="K16" s="133"/>
      <c r="L16" s="35" t="s">
        <v>20</v>
      </c>
      <c r="M16" s="54" t="s">
        <v>32</v>
      </c>
      <c r="N16" s="71"/>
      <c r="O16" s="71" t="s">
        <v>33</v>
      </c>
      <c r="P16" s="71"/>
      <c r="Q16" s="71" t="s">
        <v>16</v>
      </c>
      <c r="R16" s="71"/>
      <c r="S16" s="71" t="s">
        <v>34</v>
      </c>
      <c r="T16" s="71"/>
      <c r="U16" s="71" t="s">
        <v>64</v>
      </c>
      <c r="V16" s="133"/>
    </row>
    <row r="17" spans="2:24" ht="25.5" customHeight="1">
      <c r="B17" s="9" t="s">
        <v>7</v>
      </c>
      <c r="C17" s="36" t="s">
        <v>4</v>
      </c>
      <c r="D17" s="55" t="s">
        <v>18</v>
      </c>
      <c r="E17" s="72" t="s">
        <v>23</v>
      </c>
      <c r="F17" s="85" t="s">
        <v>18</v>
      </c>
      <c r="G17" s="72" t="s">
        <v>23</v>
      </c>
      <c r="H17" s="85" t="s">
        <v>18</v>
      </c>
      <c r="I17" s="72" t="s">
        <v>23</v>
      </c>
      <c r="J17" s="85" t="s">
        <v>18</v>
      </c>
      <c r="K17" s="134" t="s">
        <v>23</v>
      </c>
      <c r="L17" s="36" t="s">
        <v>32</v>
      </c>
      <c r="M17" s="55" t="s">
        <v>18</v>
      </c>
      <c r="N17" s="72" t="s">
        <v>23</v>
      </c>
      <c r="O17" s="85" t="s">
        <v>18</v>
      </c>
      <c r="P17" s="72" t="s">
        <v>23</v>
      </c>
      <c r="Q17" s="85" t="s">
        <v>18</v>
      </c>
      <c r="R17" s="72" t="s">
        <v>23</v>
      </c>
      <c r="S17" s="85" t="s">
        <v>18</v>
      </c>
      <c r="T17" s="72" t="s">
        <v>23</v>
      </c>
      <c r="U17" s="85" t="s">
        <v>18</v>
      </c>
      <c r="V17" s="134" t="s">
        <v>23</v>
      </c>
    </row>
    <row r="18" spans="2:24" ht="25.5" customHeight="1">
      <c r="B18" s="10" t="s">
        <v>5</v>
      </c>
      <c r="C18" s="37">
        <v>650</v>
      </c>
      <c r="D18" s="56"/>
      <c r="E18" s="73" t="str">
        <f>IFERROR(IF(D18&lt;&gt;0,$C18*D18,""),"")</f>
        <v/>
      </c>
      <c r="F18" s="86"/>
      <c r="G18" s="73" t="str">
        <f>IFERROR(IF(F18&lt;&gt;0,$C18*F18*2,""),"")</f>
        <v/>
      </c>
      <c r="H18" s="86"/>
      <c r="I18" s="73" t="str">
        <f>IFERROR(IF(H18&lt;&gt;0,$C18*H18*3,""),"")</f>
        <v/>
      </c>
      <c r="J18" s="86"/>
      <c r="K18" s="78" t="str">
        <f>IFERROR(IF(J18&lt;&gt;0,$C18*J18*4,""),"")</f>
        <v/>
      </c>
      <c r="L18" s="37">
        <v>325</v>
      </c>
      <c r="M18" s="56"/>
      <c r="N18" s="73" t="str">
        <f>IFERROR(IF(M18&lt;&gt;0,$L18*M18,""),"")</f>
        <v/>
      </c>
      <c r="O18" s="86"/>
      <c r="P18" s="73" t="str">
        <f>IFERROR(IF(O18&lt;&gt;0,$L18*O18*2,""),"")</f>
        <v/>
      </c>
      <c r="Q18" s="86"/>
      <c r="R18" s="73" t="str">
        <f>IFERROR(IF(Q18&lt;&gt;0,$L18*Q18*3,""),"")</f>
        <v/>
      </c>
      <c r="S18" s="86"/>
      <c r="T18" s="73" t="str">
        <f>IFERROR(IF(S18&lt;&gt;0,$L18*S18*4,""),"")</f>
        <v/>
      </c>
      <c r="U18" s="86"/>
      <c r="V18" s="78" t="str">
        <f>IFERROR(IF(U18&lt;&gt;0,$L18*U18*5,""),"")</f>
        <v/>
      </c>
    </row>
    <row r="19" spans="2:24" ht="25.5" customHeight="1">
      <c r="B19" s="10" t="s">
        <v>3</v>
      </c>
      <c r="C19" s="37">
        <v>650</v>
      </c>
      <c r="D19" s="56"/>
      <c r="E19" s="73" t="str">
        <f>IFERROR(IF(D19&lt;&gt;0,$C19*D19,""),"")</f>
        <v/>
      </c>
      <c r="F19" s="86"/>
      <c r="G19" s="73" t="str">
        <f>IFERROR(IF(F19&lt;&gt;0,$C19*F19*2,""),"")</f>
        <v/>
      </c>
      <c r="H19" s="86"/>
      <c r="I19" s="73" t="str">
        <f>IFERROR(IF(H19&lt;&gt;0,$C19*H19*3,""),"")</f>
        <v/>
      </c>
      <c r="J19" s="86"/>
      <c r="K19" s="78" t="str">
        <f>IFERROR(IF(J19&lt;&gt;0,$C19*J19*4,""),"")</f>
        <v/>
      </c>
      <c r="L19" s="37">
        <v>325</v>
      </c>
      <c r="M19" s="56"/>
      <c r="N19" s="73" t="str">
        <f>IFERROR(IF(M19&lt;&gt;0,$L19*M19,""),"")</f>
        <v/>
      </c>
      <c r="O19" s="86"/>
      <c r="P19" s="73" t="str">
        <f>IFERROR(IF(O19&lt;&gt;0,$L19*O19*2,""),"")</f>
        <v/>
      </c>
      <c r="Q19" s="86"/>
      <c r="R19" s="73" t="str">
        <f>IFERROR(IF(Q19&lt;&gt;0,$L19*Q19*3,""),"")</f>
        <v/>
      </c>
      <c r="S19" s="86"/>
      <c r="T19" s="73" t="str">
        <f>IFERROR(IF(S19&lt;&gt;0,$L19*S19*4,""),"")</f>
        <v/>
      </c>
      <c r="U19" s="86"/>
      <c r="V19" s="78" t="str">
        <f>IFERROR(IF(U19&lt;&gt;0,$L19*U19*5,""),"")</f>
        <v/>
      </c>
    </row>
    <row r="20" spans="2:24" ht="25.5" customHeight="1">
      <c r="B20" s="10" t="s">
        <v>54</v>
      </c>
      <c r="C20" s="37">
        <v>220</v>
      </c>
      <c r="D20" s="56"/>
      <c r="E20" s="73" t="str">
        <f>IFERROR(IF(D20&lt;&gt;0,$C20*D20,""),"")</f>
        <v/>
      </c>
      <c r="F20" s="86"/>
      <c r="G20" s="73" t="str">
        <f>IFERROR(IF(F20&lt;&gt;0,$C20*F20*2,""),"")</f>
        <v/>
      </c>
      <c r="H20" s="86"/>
      <c r="I20" s="73" t="str">
        <f>IFERROR(IF(H20&lt;&gt;0,$C20*H20*3,""),"")</f>
        <v/>
      </c>
      <c r="J20" s="86"/>
      <c r="K20" s="78" t="str">
        <f>IFERROR(IF(J20&lt;&gt;0,$C20*J20*4,""),"")</f>
        <v/>
      </c>
      <c r="L20" s="37">
        <v>110</v>
      </c>
      <c r="M20" s="56"/>
      <c r="N20" s="73" t="str">
        <f>IFERROR(IF(M20&lt;&gt;0,$L20*M20,""),"")</f>
        <v/>
      </c>
      <c r="O20" s="86"/>
      <c r="P20" s="73" t="str">
        <f>IFERROR(IF(O20&lt;&gt;0,$L20*O20*2,""),"")</f>
        <v/>
      </c>
      <c r="Q20" s="86"/>
      <c r="R20" s="73" t="str">
        <f>IFERROR(IF(Q20&lt;&gt;0,$L20*Q20*3,""),"")</f>
        <v/>
      </c>
      <c r="S20" s="86"/>
      <c r="T20" s="73" t="str">
        <f>IFERROR(IF(S20&lt;&gt;0,$L20*S20*4,""),"")</f>
        <v/>
      </c>
      <c r="U20" s="86"/>
      <c r="V20" s="78" t="str">
        <f>IFERROR(IF(U20&lt;&gt;0,$L20*U20*5,""),"")</f>
        <v/>
      </c>
    </row>
    <row r="21" spans="2:24" ht="25.5" customHeight="1">
      <c r="B21" s="10" t="s">
        <v>10</v>
      </c>
      <c r="C21" s="37">
        <v>650</v>
      </c>
      <c r="D21" s="56"/>
      <c r="E21" s="73" t="str">
        <f>IFERROR(IF(D21&lt;&gt;0,$C21*D21,""),"")</f>
        <v/>
      </c>
      <c r="F21" s="86"/>
      <c r="G21" s="73" t="str">
        <f>IFERROR(IF(F21&lt;&gt;0,$C21*F21*2,""),"")</f>
        <v/>
      </c>
      <c r="H21" s="86"/>
      <c r="I21" s="73" t="str">
        <f>IFERROR(IF(H21&lt;&gt;0,$C21*H21*3,""),"")</f>
        <v/>
      </c>
      <c r="J21" s="86"/>
      <c r="K21" s="78" t="str">
        <f>IFERROR(IF(J21&lt;&gt;0,$C21*J21*4,""),"")</f>
        <v/>
      </c>
      <c r="L21" s="37">
        <v>325</v>
      </c>
      <c r="M21" s="56"/>
      <c r="N21" s="73" t="str">
        <f>IFERROR(IF(M21&lt;&gt;0,$L21*M21,""),"")</f>
        <v/>
      </c>
      <c r="O21" s="86"/>
      <c r="P21" s="73" t="str">
        <f>IFERROR(IF(O21&lt;&gt;0,$L21*O21*2,""),"")</f>
        <v/>
      </c>
      <c r="Q21" s="86"/>
      <c r="R21" s="73" t="str">
        <f>IFERROR(IF(Q21&lt;&gt;0,$L21*Q21*3,""),"")</f>
        <v/>
      </c>
      <c r="S21" s="86"/>
      <c r="T21" s="73" t="str">
        <f>IFERROR(IF(S21&lt;&gt;0,$L21*S21*4,""),"")</f>
        <v/>
      </c>
      <c r="U21" s="86"/>
      <c r="V21" s="78" t="str">
        <f>IFERROR(IF(U21&lt;&gt;0,$L21*U21*5,""),"")</f>
        <v/>
      </c>
    </row>
    <row r="22" spans="2:24" ht="25.5" customHeight="1">
      <c r="B22" s="10" t="s">
        <v>11</v>
      </c>
      <c r="C22" s="37">
        <v>1100</v>
      </c>
      <c r="D22" s="56"/>
      <c r="E22" s="73" t="str">
        <f>IFERROR(IF(D22&lt;&gt;0,$C22*D22,""),"")</f>
        <v/>
      </c>
      <c r="F22" s="86"/>
      <c r="G22" s="73" t="str">
        <f>IFERROR(IF(F22&lt;&gt;0,$C22*F22*2,""),"")</f>
        <v/>
      </c>
      <c r="H22" s="86"/>
      <c r="I22" s="73" t="str">
        <f>IFERROR(IF(H22&lt;&gt;0,$C22*H22*3,""),"")</f>
        <v/>
      </c>
      <c r="J22" s="86"/>
      <c r="K22" s="78" t="str">
        <f>IFERROR(IF(J22&lt;&gt;0,$C22*J22*4,""),"")</f>
        <v/>
      </c>
      <c r="L22" s="37">
        <v>550</v>
      </c>
      <c r="M22" s="56"/>
      <c r="N22" s="73" t="str">
        <f>IFERROR(IF(M22&lt;&gt;0,$L22*M22,""),"")</f>
        <v/>
      </c>
      <c r="O22" s="86"/>
      <c r="P22" s="73" t="str">
        <f>IFERROR(IF(O22&lt;&gt;0,$L22*O22*2,""),"")</f>
        <v/>
      </c>
      <c r="Q22" s="86"/>
      <c r="R22" s="73" t="str">
        <f>IFERROR(IF(Q22&lt;&gt;0,$L22*Q22*3,""),"")</f>
        <v/>
      </c>
      <c r="S22" s="86"/>
      <c r="T22" s="73" t="str">
        <f>IFERROR(IF(S22&lt;&gt;0,$L22*S22*4,""),"")</f>
        <v/>
      </c>
      <c r="U22" s="86"/>
      <c r="V22" s="78" t="str">
        <f>IFERROR(IF(U22&lt;&gt;0,$L22*U22*5,""),"")</f>
        <v/>
      </c>
    </row>
    <row r="23" spans="2:24" ht="25.5" customHeight="1">
      <c r="B23" s="11"/>
      <c r="C23" s="38" t="s">
        <v>22</v>
      </c>
      <c r="D23" s="57" t="str">
        <f>IFERROR(IF(SUM(D18:D22)&lt;&gt;0,SUM(D18:D22),""),"")</f>
        <v/>
      </c>
      <c r="E23" s="74" t="str">
        <f>IFERROR(IF(D23&lt;&gt;"",SUM(E18:E22),""),"")</f>
        <v/>
      </c>
      <c r="F23" s="74" t="str">
        <f>IFERROR(IF(SUM(F18:F22)&lt;&gt;0,SUM(F18:F22),""),"")</f>
        <v/>
      </c>
      <c r="G23" s="74" t="str">
        <f>IFERROR(IF(F23&lt;&gt;"",SUM(G18:G22),""),"")</f>
        <v/>
      </c>
      <c r="H23" s="74" t="str">
        <f>IFERROR(IF(SUM(H18:H22)&lt;&gt;0,SUM(H18:H22),""),"")</f>
        <v/>
      </c>
      <c r="I23" s="74" t="str">
        <f>IFERROR(IF(H23&lt;&gt;"",SUM(I18:I22),""),"")</f>
        <v/>
      </c>
      <c r="J23" s="74" t="str">
        <f>IFERROR(IF(SUM(J18:J22)&lt;&gt;0,SUM(J18:J22),""),"")</f>
        <v/>
      </c>
      <c r="K23" s="79" t="str">
        <f>IFERROR(IF(J23&lt;&gt;"",SUM(K18:K22),""),"")</f>
        <v/>
      </c>
      <c r="L23" s="38" t="s">
        <v>22</v>
      </c>
      <c r="M23" s="57" t="str">
        <f>IFERROR(IF(SUM(M18:M22)&lt;&gt;0,SUM(M18:M22),""),"")</f>
        <v/>
      </c>
      <c r="N23" s="74" t="str">
        <f>IFERROR(IF(M23&lt;&gt;"",SUM(N18:N22),""),"")</f>
        <v/>
      </c>
      <c r="O23" s="74" t="str">
        <f>IFERROR(IF(SUM(O18:O22)&lt;&gt;0,SUM(O18:O22),""),"")</f>
        <v/>
      </c>
      <c r="P23" s="74" t="str">
        <f>IFERROR(IF(O23&lt;&gt;"",SUM(P18:P22),""),"")</f>
        <v/>
      </c>
      <c r="Q23" s="74" t="str">
        <f>IFERROR(IF(SUM(Q18:Q22)&lt;&gt;0,SUM(Q18:Q22),""),"")</f>
        <v/>
      </c>
      <c r="R23" s="74" t="str">
        <f>IFERROR(IF(Q23&lt;&gt;"",SUM(R18:R22),""),"")</f>
        <v/>
      </c>
      <c r="S23" s="74" t="str">
        <f>IFERROR(IF(SUM(S18:S22)&lt;&gt;0,SUM(S18:S22),""),"")</f>
        <v/>
      </c>
      <c r="T23" s="74" t="str">
        <f>IFERROR(IF(S23&lt;&gt;"",SUM(T18:T22),""),"")</f>
        <v/>
      </c>
      <c r="U23" s="74" t="str">
        <f>IFERROR(IF(SUM(U18:U22)&lt;&gt;0,SUM(U18:U22),""),"")</f>
        <v/>
      </c>
      <c r="V23" s="79" t="str">
        <f>IFERROR(IF(U23&lt;&gt;"",SUM(V18:V22),""),"")</f>
        <v/>
      </c>
    </row>
    <row r="24" spans="2:24" ht="25.5" customHeight="1">
      <c r="B24" s="4"/>
      <c r="C24" s="8"/>
      <c r="D24" s="58"/>
      <c r="E24" s="32"/>
      <c r="F24" s="58"/>
      <c r="G24" s="32"/>
      <c r="H24" s="58"/>
      <c r="I24" s="32"/>
      <c r="J24" s="58"/>
      <c r="K24" s="32"/>
      <c r="L24" s="8"/>
      <c r="M24" s="58"/>
      <c r="N24" s="32"/>
      <c r="O24" s="58"/>
      <c r="P24" s="32"/>
      <c r="Q24" s="58"/>
      <c r="R24" s="32"/>
      <c r="S24" s="58"/>
      <c r="T24" s="32"/>
    </row>
    <row r="25" spans="2:24" ht="25.5" customHeight="1">
      <c r="B25" s="12" t="s">
        <v>69</v>
      </c>
      <c r="C25" s="8" t="s">
        <v>25</v>
      </c>
      <c r="D25" s="52"/>
      <c r="E25" s="32"/>
      <c r="F25" s="4" t="s">
        <v>96</v>
      </c>
      <c r="G25" s="32"/>
      <c r="H25" s="58"/>
      <c r="I25" s="32"/>
      <c r="J25" s="58"/>
      <c r="K25" s="32"/>
      <c r="L25" s="8"/>
      <c r="M25" s="58"/>
      <c r="N25" s="32"/>
      <c r="O25" s="58"/>
      <c r="P25" s="32"/>
      <c r="Q25" s="58"/>
      <c r="S25" s="58"/>
      <c r="T25" s="32"/>
    </row>
    <row r="26" spans="2:24" ht="25.5" customHeight="1">
      <c r="B26" s="4"/>
      <c r="C26" s="34" t="s">
        <v>21</v>
      </c>
      <c r="D26" s="53" t="str">
        <f>IFERROR(IF(SUM(E37,H37,K37)&lt;&gt;0,SUM(E37,H37,,K37),""),"")</f>
        <v/>
      </c>
      <c r="E26" s="4"/>
      <c r="F26" s="4" t="s">
        <v>98</v>
      </c>
      <c r="G26" s="4"/>
      <c r="H26" s="108"/>
      <c r="I26" s="108"/>
      <c r="J26" s="62"/>
      <c r="K26" s="135"/>
      <c r="L26" s="141" t="s">
        <v>12</v>
      </c>
      <c r="M26" s="53" t="str">
        <f>IFERROR(IF(SUM(N37,Q37,T37)&lt;&gt;0,SUM(N37,Q37,T37),""),"")</f>
        <v/>
      </c>
      <c r="N26" s="4"/>
      <c r="O26" s="4"/>
      <c r="P26" s="4"/>
      <c r="Q26" s="108"/>
      <c r="R26" s="108"/>
      <c r="S26" s="62"/>
      <c r="T26" s="135"/>
      <c r="U26" s="168" t="s">
        <v>28</v>
      </c>
      <c r="V26" s="53" t="str">
        <f>IFERROR(IF(SUM(W37,D51)&lt;&gt;0,SUM(W37,D51),""),"")</f>
        <v/>
      </c>
      <c r="W26" s="4"/>
    </row>
    <row r="27" spans="2:24" ht="25.5" customHeight="1">
      <c r="B27" s="13"/>
      <c r="C27" s="39"/>
      <c r="D27" s="59" t="s">
        <v>6</v>
      </c>
      <c r="E27" s="75"/>
      <c r="F27" s="39"/>
      <c r="G27" s="99" t="s">
        <v>45</v>
      </c>
      <c r="H27" s="109"/>
      <c r="I27" s="39"/>
      <c r="J27" s="99" t="s">
        <v>38</v>
      </c>
      <c r="K27" s="109"/>
      <c r="L27" s="142" t="s">
        <v>9</v>
      </c>
      <c r="M27" s="59" t="s">
        <v>6</v>
      </c>
      <c r="N27" s="75"/>
      <c r="O27" s="150" t="s">
        <v>9</v>
      </c>
      <c r="P27" s="99" t="s">
        <v>45</v>
      </c>
      <c r="Q27" s="157"/>
      <c r="R27" s="142" t="s">
        <v>9</v>
      </c>
      <c r="S27" s="59" t="s">
        <v>38</v>
      </c>
      <c r="T27" s="75"/>
      <c r="U27" s="169" t="s">
        <v>100</v>
      </c>
      <c r="V27" s="171"/>
      <c r="W27" s="40"/>
      <c r="X27" s="4"/>
    </row>
    <row r="28" spans="2:24" ht="25.5" customHeight="1">
      <c r="B28" s="14" t="s">
        <v>7</v>
      </c>
      <c r="C28" s="40" t="s">
        <v>20</v>
      </c>
      <c r="D28" s="60" t="s">
        <v>43</v>
      </c>
      <c r="E28" s="76" t="s">
        <v>23</v>
      </c>
      <c r="F28" s="87" t="s">
        <v>20</v>
      </c>
      <c r="G28" s="100" t="s">
        <v>43</v>
      </c>
      <c r="H28" s="110" t="s">
        <v>23</v>
      </c>
      <c r="I28" s="87" t="s">
        <v>20</v>
      </c>
      <c r="J28" s="100" t="s">
        <v>43</v>
      </c>
      <c r="K28" s="110" t="s">
        <v>23</v>
      </c>
      <c r="L28" s="43" t="s">
        <v>20</v>
      </c>
      <c r="M28" s="60" t="s">
        <v>43</v>
      </c>
      <c r="N28" s="76" t="s">
        <v>23</v>
      </c>
      <c r="O28" s="87" t="s">
        <v>20</v>
      </c>
      <c r="P28" s="100" t="s">
        <v>43</v>
      </c>
      <c r="Q28" s="158" t="s">
        <v>23</v>
      </c>
      <c r="R28" s="43" t="s">
        <v>20</v>
      </c>
      <c r="S28" s="60" t="s">
        <v>43</v>
      </c>
      <c r="T28" s="76" t="s">
        <v>23</v>
      </c>
      <c r="U28" s="43" t="s">
        <v>20</v>
      </c>
      <c r="V28" s="60" t="s">
        <v>43</v>
      </c>
      <c r="W28" s="76" t="s">
        <v>23</v>
      </c>
      <c r="X28" s="4"/>
    </row>
    <row r="29" spans="2:24" ht="25.5" customHeight="1">
      <c r="B29" s="15" t="s">
        <v>47</v>
      </c>
      <c r="C29" s="41">
        <v>640</v>
      </c>
      <c r="D29" s="61"/>
      <c r="E29" s="77" t="str">
        <f>IFERROR(IF(D29&lt;&gt;0,$C29*D29,""),"")</f>
        <v/>
      </c>
      <c r="F29" s="88">
        <v>520</v>
      </c>
      <c r="G29" s="61"/>
      <c r="H29" s="77" t="str">
        <f>IFERROR(IF(G29&lt;&gt;0,$F29*G29,""),"")</f>
        <v/>
      </c>
      <c r="I29" s="121">
        <v>1</v>
      </c>
      <c r="J29" s="61"/>
      <c r="K29" s="77" t="str">
        <f>IFERROR(IF(J29&lt;&gt;0,$I29*J29,""),"")</f>
        <v/>
      </c>
      <c r="L29" s="41">
        <v>320</v>
      </c>
      <c r="M29" s="61"/>
      <c r="N29" s="77" t="str">
        <f>IFERROR(IF(M29&lt;&gt;0,$L29*M29,""),"")</f>
        <v/>
      </c>
      <c r="O29" s="88">
        <v>260</v>
      </c>
      <c r="P29" s="61"/>
      <c r="Q29" s="159" t="str">
        <f>IFERROR(IF(P29&lt;&gt;0,$O29*P29,""),"")</f>
        <v/>
      </c>
      <c r="R29" s="165"/>
      <c r="S29" s="61"/>
      <c r="T29" s="77" t="str">
        <f>IFERROR(IF(S29&lt;&gt;0,$R29*S29,""),"")</f>
        <v/>
      </c>
      <c r="U29" s="41">
        <v>420</v>
      </c>
      <c r="V29" s="61"/>
      <c r="W29" s="77" t="str">
        <f>IFERROR(IF(V29&lt;&gt;0,$U29*V29,""),"")</f>
        <v/>
      </c>
    </row>
    <row r="30" spans="2:24" ht="25.5" customHeight="1">
      <c r="B30" s="15" t="s">
        <v>41</v>
      </c>
      <c r="C30" s="37">
        <v>710</v>
      </c>
      <c r="D30" s="56"/>
      <c r="E30" s="78" t="str">
        <f>IFERROR(IF(D30&lt;&gt;0,$C30*D30,""),"")</f>
        <v/>
      </c>
      <c r="F30" s="89">
        <v>580</v>
      </c>
      <c r="G30" s="56"/>
      <c r="H30" s="78" t="str">
        <f>IFERROR(IF(G30&lt;&gt;0,$F30*G30,""),"")</f>
        <v/>
      </c>
      <c r="I30" s="122">
        <v>2</v>
      </c>
      <c r="J30" s="56"/>
      <c r="K30" s="78" t="str">
        <f>IFERROR(IF(J30&lt;&gt;0,$I30*J30,""),"")</f>
        <v/>
      </c>
      <c r="L30" s="37">
        <v>355</v>
      </c>
      <c r="M30" s="56"/>
      <c r="N30" s="78" t="str">
        <f>IFERROR(IF(M30&lt;&gt;0,$L30*M30,""),"")</f>
        <v/>
      </c>
      <c r="O30" s="89">
        <v>290</v>
      </c>
      <c r="P30" s="56"/>
      <c r="Q30" s="160" t="str">
        <f>IFERROR(IF(P30&lt;&gt;0,$O30*P30,""),"")</f>
        <v/>
      </c>
      <c r="R30" s="166"/>
      <c r="S30" s="56"/>
      <c r="T30" s="78" t="str">
        <f>IFERROR(IF(S30&lt;&gt;0,$R30*S30,""),"")</f>
        <v/>
      </c>
      <c r="U30" s="170"/>
      <c r="V30" s="172"/>
      <c r="W30" s="78" t="str">
        <f>IFERROR(IF(V30&lt;&gt;0,$C30*V30,""),"")</f>
        <v/>
      </c>
    </row>
    <row r="31" spans="2:24" ht="25.5" customHeight="1">
      <c r="B31" s="15" t="s">
        <v>29</v>
      </c>
      <c r="C31" s="37">
        <v>950</v>
      </c>
      <c r="D31" s="56"/>
      <c r="E31" s="78" t="str">
        <f>IFERROR(IF(D31&lt;&gt;0,$C31*D31,""),"")</f>
        <v/>
      </c>
      <c r="F31" s="90">
        <v>780</v>
      </c>
      <c r="G31" s="56"/>
      <c r="H31" s="78" t="str">
        <f>IFERROR(IF(G31&lt;&gt;0,$F31*G31,""),"")</f>
        <v/>
      </c>
      <c r="I31" s="123">
        <v>3</v>
      </c>
      <c r="J31" s="56"/>
      <c r="K31" s="78" t="str">
        <f>IFERROR(IF(J31&lt;&gt;0,$I31*J31,""),"")</f>
        <v/>
      </c>
      <c r="L31" s="37">
        <v>390</v>
      </c>
      <c r="M31" s="56"/>
      <c r="N31" s="78" t="str">
        <f>IFERROR(IF(M31&lt;&gt;0,$L31*M31,""),"")</f>
        <v/>
      </c>
      <c r="O31" s="90">
        <v>390</v>
      </c>
      <c r="P31" s="56"/>
      <c r="Q31" s="160" t="str">
        <f>IFERROR(IF(P31&lt;&gt;0,$O31*P31,""),"")</f>
        <v/>
      </c>
      <c r="R31" s="166"/>
      <c r="S31" s="56"/>
      <c r="T31" s="78" t="str">
        <f>IFERROR(IF(S31&lt;&gt;0,$R31*S31,""),"")</f>
        <v/>
      </c>
      <c r="U31" s="170"/>
      <c r="V31" s="172"/>
      <c r="W31" s="78" t="str">
        <f>IFERROR(IF(V31&lt;&gt;0,$C31*V31,""),"")</f>
        <v/>
      </c>
    </row>
    <row r="32" spans="2:24" ht="25.5" customHeight="1">
      <c r="B32" s="16"/>
      <c r="C32" s="38" t="s">
        <v>22</v>
      </c>
      <c r="D32" s="57" t="str">
        <f>IFERROR(IF(SUM(D29:D31)&lt;&gt;0,SUM(D27:D31),""),"")</f>
        <v/>
      </c>
      <c r="E32" s="79" t="str">
        <f>IFERROR(IF(D32&lt;&gt;"",SUM(E29:E31),""),"")</f>
        <v/>
      </c>
      <c r="F32" s="91" t="s">
        <v>22</v>
      </c>
      <c r="G32" s="57" t="str">
        <f>IFERROR(IF(SUM(G29:G31)&lt;&gt;0,SUM(G27:G31),""),"")</f>
        <v/>
      </c>
      <c r="H32" s="79" t="str">
        <f>IFERROR(IF(G32&lt;&gt;"",SUM(H29:H31),""),"")</f>
        <v/>
      </c>
      <c r="I32" s="91" t="s">
        <v>22</v>
      </c>
      <c r="J32" s="57" t="str">
        <f>IFERROR(IF(SUM(J29:J31)&lt;&gt;0,SUM(J27:J31),""),"")</f>
        <v/>
      </c>
      <c r="K32" s="79" t="str">
        <f>IFERROR(IF(J32&lt;&gt;"",SUM(K29:K31),""),"")</f>
        <v/>
      </c>
      <c r="L32" s="38" t="s">
        <v>22</v>
      </c>
      <c r="M32" s="57" t="str">
        <f>IFERROR(IF(SUM(M29:M31)&lt;&gt;0,SUM(M27:M31),""),"")</f>
        <v/>
      </c>
      <c r="N32" s="79" t="str">
        <f>IFERROR(IF(M32&lt;&gt;"",SUM(N29:N31),""),"")</f>
        <v/>
      </c>
      <c r="O32" s="91" t="s">
        <v>22</v>
      </c>
      <c r="P32" s="57" t="str">
        <f>IFERROR(IF(SUM(P29:P31)&lt;&gt;0,SUM(P27:P31),""),"")</f>
        <v/>
      </c>
      <c r="Q32" s="161" t="str">
        <f>IFERROR(IF(P32&lt;&gt;"",SUM(Q29:Q31),""),"")</f>
        <v/>
      </c>
      <c r="R32" s="38" t="s">
        <v>22</v>
      </c>
      <c r="S32" s="57" t="str">
        <f>IFERROR(IF(SUM(S29:S31)&lt;&gt;0,SUM(S27:S31),""),"")</f>
        <v/>
      </c>
      <c r="T32" s="79" t="str">
        <f>IFERROR(IF(S32&lt;&gt;"",SUM(T29:T31),""),"")</f>
        <v/>
      </c>
      <c r="U32" s="38" t="s">
        <v>22</v>
      </c>
      <c r="V32" s="57" t="str">
        <f>IFERROR(IF(SUM(V29:V31)&lt;&gt;0,SUM(V27:V31),""),"")</f>
        <v/>
      </c>
      <c r="W32" s="79" t="str">
        <f>IFERROR(IF(V32&lt;&gt;"",SUM(W29:W31),""),"")</f>
        <v/>
      </c>
    </row>
    <row r="33" spans="2:23" ht="25.5" customHeight="1">
      <c r="B33" s="17" t="s">
        <v>53</v>
      </c>
      <c r="C33" s="41">
        <v>640</v>
      </c>
      <c r="D33" s="61"/>
      <c r="E33" s="77" t="str">
        <f>IFERROR(IF(D33&lt;&gt;0,$C33*D33,""),"")</f>
        <v/>
      </c>
      <c r="F33" s="92"/>
      <c r="G33" s="101"/>
      <c r="H33" s="111" t="str">
        <f>IFERROR(IF(G33&lt;&gt;0,$F33*G33,""),"")</f>
        <v/>
      </c>
      <c r="I33" s="121">
        <v>1</v>
      </c>
      <c r="J33" s="61"/>
      <c r="K33" s="77" t="str">
        <f>IFERROR(IF(J33&lt;&gt;0,$I33*J33,""),"")</f>
        <v/>
      </c>
      <c r="L33" s="41">
        <v>320</v>
      </c>
      <c r="M33" s="61"/>
      <c r="N33" s="77" t="str">
        <f>IFERROR(IF(M33&lt;&gt;0,$L33*M33,""),"")</f>
        <v/>
      </c>
      <c r="O33" s="92"/>
      <c r="P33" s="101"/>
      <c r="Q33" s="162" t="str">
        <f>IFERROR(IF(P33&lt;&gt;0,$F33*P33,""),"")</f>
        <v/>
      </c>
      <c r="R33" s="165"/>
      <c r="S33" s="61"/>
      <c r="T33" s="77" t="str">
        <f>IFERROR(IF(S33&lt;&gt;0,$R33*S33,""),"")</f>
        <v/>
      </c>
      <c r="U33" s="41">
        <v>420</v>
      </c>
      <c r="V33" s="61"/>
      <c r="W33" s="77" t="str">
        <f>IFERROR(IF(V33&lt;&gt;0,$U33*V33,""),"")</f>
        <v/>
      </c>
    </row>
    <row r="34" spans="2:23" ht="25.5" customHeight="1">
      <c r="B34" s="15" t="s">
        <v>41</v>
      </c>
      <c r="C34" s="37">
        <v>710</v>
      </c>
      <c r="D34" s="56"/>
      <c r="E34" s="78" t="str">
        <f>IFERROR(IF(D34&lt;&gt;0,$C34*D34,""),"")</f>
        <v/>
      </c>
      <c r="F34" s="93"/>
      <c r="G34" s="102"/>
      <c r="H34" s="112" t="str">
        <f>IFERROR(IF(G34&lt;&gt;0,$F34*G34,""),"")</f>
        <v/>
      </c>
      <c r="I34" s="122">
        <v>2</v>
      </c>
      <c r="J34" s="56"/>
      <c r="K34" s="78" t="str">
        <f>IFERROR(IF(J34&lt;&gt;0,$I34*J34,""),"")</f>
        <v/>
      </c>
      <c r="L34" s="37">
        <v>355</v>
      </c>
      <c r="M34" s="56"/>
      <c r="N34" s="78" t="str">
        <f>IFERROR(IF(M34&lt;&gt;0,$L34*M34,""),"")</f>
        <v/>
      </c>
      <c r="O34" s="93"/>
      <c r="P34" s="102"/>
      <c r="Q34" s="163" t="str">
        <f>IFERROR(IF(P34&lt;&gt;0,$F34*P34,""),"")</f>
        <v/>
      </c>
      <c r="R34" s="166"/>
      <c r="S34" s="56"/>
      <c r="T34" s="78" t="str">
        <f>IFERROR(IF(S34&lt;&gt;0,$R34*S34,""),"")</f>
        <v/>
      </c>
      <c r="U34" s="170"/>
      <c r="V34" s="172"/>
      <c r="W34" s="78" t="str">
        <f>IFERROR(IF(V34&lt;&gt;0,$C34*V34,""),"")</f>
        <v/>
      </c>
    </row>
    <row r="35" spans="2:23" ht="25.5" customHeight="1">
      <c r="B35" s="15" t="s">
        <v>29</v>
      </c>
      <c r="C35" s="37">
        <v>950</v>
      </c>
      <c r="D35" s="56"/>
      <c r="E35" s="78" t="str">
        <f>IFERROR(IF(D35&lt;&gt;0,$C35*D35,""),"")</f>
        <v/>
      </c>
      <c r="F35" s="94"/>
      <c r="G35" s="102"/>
      <c r="H35" s="112" t="str">
        <f>IFERROR(IF(G35&lt;&gt;0,$F35*G35,""),"")</f>
        <v/>
      </c>
      <c r="I35" s="123">
        <v>3</v>
      </c>
      <c r="J35" s="56"/>
      <c r="K35" s="78" t="str">
        <f>IFERROR(IF(J35&lt;&gt;0,$I35*J35,""),"")</f>
        <v/>
      </c>
      <c r="L35" s="37">
        <v>390</v>
      </c>
      <c r="M35" s="56"/>
      <c r="N35" s="78" t="str">
        <f>IFERROR(IF(M35&lt;&gt;0,$L35*M35,""),"")</f>
        <v/>
      </c>
      <c r="O35" s="94"/>
      <c r="P35" s="102"/>
      <c r="Q35" s="163" t="str">
        <f>IFERROR(IF(P35&lt;&gt;0,$F35*P35,""),"")</f>
        <v/>
      </c>
      <c r="R35" s="166"/>
      <c r="S35" s="56"/>
      <c r="T35" s="78" t="str">
        <f>IFERROR(IF(S35&lt;&gt;0,$R35*S35,""),"")</f>
        <v/>
      </c>
      <c r="U35" s="170"/>
      <c r="V35" s="172"/>
      <c r="W35" s="78" t="str">
        <f>IFERROR(IF(V35&lt;&gt;0,$C35*V35,""),"")</f>
        <v/>
      </c>
    </row>
    <row r="36" spans="2:23" ht="25.5" customHeight="1">
      <c r="B36" s="18"/>
      <c r="C36" s="38" t="s">
        <v>22</v>
      </c>
      <c r="D36" s="57" t="str">
        <f>IFERROR(IF(SUM(D33:D35)&lt;&gt;0,SUM(D33:D35),""),"")</f>
        <v/>
      </c>
      <c r="E36" s="79" t="str">
        <f>IFERROR(IF(D36&lt;&gt;"",SUM(E33:E35),""),"")</f>
        <v/>
      </c>
      <c r="F36" s="95"/>
      <c r="G36" s="103" t="str">
        <f>IFERROR(IF(SUM(G33:G35)&lt;&gt;0,SUM(G33:G35),""),"")</f>
        <v/>
      </c>
      <c r="H36" s="113" t="str">
        <f>IFERROR(IF(G36&lt;&gt;"",SUM(H33:H35),""),"")</f>
        <v/>
      </c>
      <c r="I36" s="91" t="s">
        <v>22</v>
      </c>
      <c r="J36" s="57" t="str">
        <f>IFERROR(IF(SUM(J33:J35)&lt;&gt;0,SUM(J31:J35),""),"")</f>
        <v/>
      </c>
      <c r="K36" s="79" t="str">
        <f>IFERROR(IF(J36&lt;&gt;"",SUM(K33:K35),""),"")</f>
        <v/>
      </c>
      <c r="L36" s="38" t="s">
        <v>22</v>
      </c>
      <c r="M36" s="57" t="str">
        <f>IFERROR(IF(SUM(M33:M35)&lt;&gt;0,SUM(M33:M35),""),"")</f>
        <v/>
      </c>
      <c r="N36" s="79" t="str">
        <f>IFERROR(IF(M36&lt;&gt;"",SUM(N33:N35),""),"")</f>
        <v/>
      </c>
      <c r="O36" s="95"/>
      <c r="P36" s="103" t="str">
        <f>IFERROR(IF(SUM(P33:P35)&lt;&gt;0,SUM(P33:P35),""),"")</f>
        <v/>
      </c>
      <c r="Q36" s="164" t="str">
        <f>IFERROR(IF(P36&lt;&gt;"",SUM(Q33:Q35),""),"")</f>
        <v/>
      </c>
      <c r="R36" s="38" t="s">
        <v>22</v>
      </c>
      <c r="S36" s="57" t="str">
        <f>IFERROR(IF(SUM(S33:S35)&lt;&gt;0,SUM(S33:S35),""),"")</f>
        <v/>
      </c>
      <c r="T36" s="79" t="str">
        <f>IFERROR(IF(S36&lt;&gt;"",SUM(T33:T35),""),"")</f>
        <v/>
      </c>
      <c r="U36" s="38" t="s">
        <v>22</v>
      </c>
      <c r="V36" s="57" t="str">
        <f>IFERROR(IF(SUM(V33:V35)&lt;&gt;0,SUM(V33:V35),""),"")</f>
        <v/>
      </c>
      <c r="W36" s="79" t="str">
        <f>IFERROR(IF(V36&lt;&gt;"",SUM(W33:W35),""),"")</f>
        <v/>
      </c>
    </row>
    <row r="37" spans="2:23" ht="25.5" customHeight="1">
      <c r="B37" s="4"/>
      <c r="C37" s="11"/>
      <c r="D37" s="62" t="s">
        <v>44</v>
      </c>
      <c r="E37" s="80" t="str">
        <f>IFERROR(IF(SUM(E32,E36)&lt;&gt;0,SUM(E36,E32),""),"")</f>
        <v/>
      </c>
      <c r="F37" s="19"/>
      <c r="G37" s="66" t="s">
        <v>2</v>
      </c>
      <c r="H37" s="80" t="str">
        <f>IFERROR(IF(SUM(H32,H36)&lt;&gt;0,SUM(H36,H32),""),"")</f>
        <v/>
      </c>
      <c r="I37" s="19"/>
      <c r="J37" s="66" t="s">
        <v>2</v>
      </c>
      <c r="K37" s="80" t="str">
        <f>IFERROR(IF(SUM(K32,K36)&lt;&gt;0,SUM(K36,K32),""),"")</f>
        <v/>
      </c>
      <c r="L37" s="11"/>
      <c r="M37" s="62" t="s">
        <v>44</v>
      </c>
      <c r="N37" s="80" t="str">
        <f>IFERROR(IF(SUM(N32,N36)&lt;&gt;0,SUM(N36,N32),""),"")</f>
        <v/>
      </c>
      <c r="O37" s="19"/>
      <c r="P37" s="66" t="s">
        <v>2</v>
      </c>
      <c r="Q37" s="80" t="str">
        <f>IFERROR(IF(SUM(Q32,Q36)&lt;&gt;0,SUM(Q36,Q32),""),"")</f>
        <v/>
      </c>
      <c r="R37" s="11"/>
      <c r="S37" s="62" t="s">
        <v>44</v>
      </c>
      <c r="T37" s="80" t="str">
        <f>IFERROR(IF(SUM(T32,T36)&lt;&gt;0,SUM(T36,T32),""),"")</f>
        <v/>
      </c>
      <c r="U37" s="11"/>
      <c r="V37" s="62" t="s">
        <v>44</v>
      </c>
      <c r="W37" s="80" t="str">
        <f>IFERROR(IF(SUM(W32,W36)&lt;&gt;0,SUM(W36,W32),""),"")</f>
        <v/>
      </c>
    </row>
    <row r="38" spans="2:23" ht="25.5" customHeight="1">
      <c r="B38" s="4"/>
      <c r="C38" s="42"/>
      <c r="D38" s="42"/>
      <c r="E38" s="42"/>
      <c r="F38" s="4"/>
      <c r="G38" s="8"/>
      <c r="H38" s="114"/>
      <c r="I38" s="42"/>
      <c r="J38" s="42"/>
      <c r="K38" s="42"/>
      <c r="L38" s="4"/>
      <c r="M38" s="8"/>
      <c r="N38" s="114"/>
      <c r="O38" s="4"/>
      <c r="P38" s="8"/>
      <c r="Q38" s="114"/>
      <c r="R38" s="42"/>
    </row>
    <row r="39" spans="2:23" ht="25.5" customHeight="1">
      <c r="B39" s="12" t="s">
        <v>92</v>
      </c>
      <c r="C39" s="8" t="s">
        <v>25</v>
      </c>
      <c r="D39" s="52"/>
      <c r="K39" s="42"/>
      <c r="L39" s="4"/>
      <c r="M39" s="8"/>
      <c r="N39" s="114"/>
      <c r="O39" s="4"/>
      <c r="P39" s="8"/>
      <c r="Q39" s="114"/>
      <c r="R39" s="42"/>
    </row>
    <row r="40" spans="2:23" ht="25.5" customHeight="1">
      <c r="C40" s="34" t="s">
        <v>61</v>
      </c>
      <c r="D40" s="53" t="str">
        <f>IFERROR(IF(E50&lt;&gt;"",E50,""),"")</f>
        <v/>
      </c>
      <c r="E40" s="4"/>
      <c r="F40" s="8"/>
      <c r="G40" s="4"/>
      <c r="K40" s="42"/>
      <c r="L40" s="4"/>
      <c r="M40" s="8"/>
      <c r="N40" s="114"/>
      <c r="O40" s="4"/>
      <c r="P40" s="8"/>
      <c r="Q40" s="114"/>
      <c r="R40" s="42"/>
    </row>
    <row r="41" spans="2:23" ht="25.5" customHeight="1">
      <c r="B41" s="19" t="s">
        <v>37</v>
      </c>
      <c r="C41" s="43" t="s">
        <v>20</v>
      </c>
      <c r="D41" s="60" t="s">
        <v>59</v>
      </c>
      <c r="E41" s="81" t="s">
        <v>23</v>
      </c>
      <c r="K41" s="42"/>
      <c r="L41" s="4"/>
      <c r="M41" s="8"/>
      <c r="N41" s="114"/>
      <c r="O41" s="4"/>
      <c r="P41" s="8"/>
      <c r="Q41" s="114"/>
      <c r="R41" s="42"/>
    </row>
    <row r="42" spans="2:23" ht="25.5" customHeight="1">
      <c r="B42" s="20" t="s">
        <v>70</v>
      </c>
      <c r="C42" s="41">
        <v>376</v>
      </c>
      <c r="D42" s="63"/>
      <c r="E42" s="82" t="str">
        <f>IFERROR(IF($D42&lt;&gt;0,$C42*$D42,""),"")</f>
        <v/>
      </c>
      <c r="K42" s="42"/>
      <c r="L42" s="4"/>
      <c r="M42" s="8"/>
      <c r="N42" s="114"/>
      <c r="O42" s="4"/>
      <c r="P42" s="8"/>
      <c r="Q42" s="114"/>
      <c r="R42" s="42"/>
    </row>
    <row r="43" spans="2:23" ht="25.5" customHeight="1">
      <c r="B43" s="21" t="s">
        <v>71</v>
      </c>
      <c r="C43" s="37">
        <v>376</v>
      </c>
      <c r="D43" s="64"/>
      <c r="E43" s="83" t="str">
        <f>IFERROR(IF($D43&lt;&gt;0,$C43*$D43,""),"")</f>
        <v/>
      </c>
      <c r="K43" s="42"/>
      <c r="L43" s="4"/>
      <c r="M43" s="8"/>
      <c r="N43" s="114"/>
      <c r="O43" s="4"/>
      <c r="P43" s="8"/>
      <c r="Q43" s="114"/>
      <c r="R43" s="42"/>
    </row>
    <row r="44" spans="2:23" ht="25.5" customHeight="1">
      <c r="B44" s="22"/>
      <c r="C44" s="38" t="s">
        <v>22</v>
      </c>
      <c r="D44" s="65" t="str">
        <f>IFERROR(IF(SUM($D$42:$D$43)&lt;&gt;0,SUM($D$42:$D$43),""),"")</f>
        <v/>
      </c>
      <c r="E44" s="84" t="str">
        <f>IFERROR(IF($D44&lt;&gt;"",SUM($E$42:$E$43),""),"")</f>
        <v/>
      </c>
      <c r="K44" s="42"/>
      <c r="L44" s="4"/>
      <c r="M44" s="8"/>
      <c r="N44" s="114"/>
      <c r="O44" s="4"/>
      <c r="P44" s="8"/>
      <c r="Q44" s="114"/>
      <c r="R44" s="42"/>
    </row>
    <row r="45" spans="2:23" ht="25.5" customHeight="1">
      <c r="B45" s="20" t="s">
        <v>73</v>
      </c>
      <c r="C45" s="41">
        <v>2200</v>
      </c>
      <c r="D45" s="63"/>
      <c r="E45" s="82" t="str">
        <f>IFERROR(IF($D45&lt;&gt;0,$C45*$D45,""),"")</f>
        <v/>
      </c>
      <c r="F45" s="4" t="s">
        <v>94</v>
      </c>
      <c r="K45" s="136" t="s">
        <v>24</v>
      </c>
      <c r="L45" s="143"/>
      <c r="M45" s="146"/>
      <c r="N45" s="146"/>
      <c r="O45" s="146"/>
      <c r="P45" s="154" t="s">
        <v>77</v>
      </c>
    </row>
    <row r="46" spans="2:23" ht="25.5" customHeight="1">
      <c r="B46" s="23" t="s">
        <v>74</v>
      </c>
      <c r="C46" s="37">
        <v>2200</v>
      </c>
      <c r="D46" s="64"/>
      <c r="E46" s="83" t="str">
        <f>IFERROR(IF($D46&lt;&gt;0,$C46*$D46,""),"")</f>
        <v/>
      </c>
      <c r="K46" s="137" t="s">
        <v>89</v>
      </c>
      <c r="L46" s="144"/>
      <c r="M46" s="147"/>
      <c r="N46" s="147"/>
      <c r="O46" s="147"/>
      <c r="P46" s="155">
        <v>100</v>
      </c>
    </row>
    <row r="47" spans="2:23" ht="25.5" customHeight="1">
      <c r="B47" s="21" t="s">
        <v>76</v>
      </c>
      <c r="C47" s="37">
        <v>880</v>
      </c>
      <c r="D47" s="64"/>
      <c r="E47" s="83" t="str">
        <f>IFERROR(IF($D47&lt;&gt;0,$C47*$D47,""),"")</f>
        <v/>
      </c>
      <c r="K47" s="137" t="s">
        <v>88</v>
      </c>
      <c r="L47" s="144"/>
      <c r="M47" s="147"/>
      <c r="N47" s="147"/>
      <c r="O47" s="147"/>
      <c r="P47" s="155">
        <v>120</v>
      </c>
    </row>
    <row r="48" spans="2:23" ht="25.5" customHeight="1">
      <c r="B48" s="21" t="s">
        <v>27</v>
      </c>
      <c r="C48" s="37">
        <v>2200</v>
      </c>
      <c r="D48" s="64"/>
      <c r="E48" s="83" t="str">
        <f>IFERROR(IF($D48&lt;&gt;0,$C48*$D48,""),"")</f>
        <v/>
      </c>
      <c r="K48" s="137" t="s">
        <v>75</v>
      </c>
      <c r="L48" s="144"/>
      <c r="M48" s="147"/>
      <c r="N48" s="147"/>
      <c r="O48" s="147"/>
      <c r="P48" s="155">
        <v>550</v>
      </c>
    </row>
    <row r="49" spans="2:16" ht="25.5" customHeight="1">
      <c r="B49" s="11"/>
      <c r="C49" s="38" t="s">
        <v>22</v>
      </c>
      <c r="D49" s="65" t="str">
        <f>IFERROR(IF(SUM($D$45:$D$48)&lt;&gt;0,SUM($D$45:$D$48),""),"")</f>
        <v/>
      </c>
      <c r="E49" s="84" t="str">
        <f>IFERROR(IF($D49&lt;&gt;"",SUM($E$45:$E$48),""),"")</f>
        <v/>
      </c>
      <c r="K49" s="137" t="s">
        <v>87</v>
      </c>
      <c r="L49" s="144"/>
      <c r="M49" s="147"/>
      <c r="N49" s="147"/>
      <c r="O49" s="147"/>
      <c r="P49" s="155">
        <v>100</v>
      </c>
    </row>
    <row r="50" spans="2:16" ht="25.5" customHeight="1">
      <c r="B50" s="4"/>
      <c r="C50" s="19"/>
      <c r="D50" s="66" t="s">
        <v>44</v>
      </c>
      <c r="E50" s="53" t="str">
        <f>IFERROR(IF(SUM(E44,E49)&lt;&gt;0,SUM(E49,E44),""),"")</f>
        <v/>
      </c>
      <c r="K50" s="137" t="s">
        <v>86</v>
      </c>
      <c r="L50" s="144"/>
      <c r="M50" s="147"/>
      <c r="N50" s="147"/>
      <c r="O50" s="147"/>
      <c r="P50" s="155">
        <v>80</v>
      </c>
    </row>
    <row r="51" spans="2:16" ht="25.5" customHeight="1">
      <c r="B51" s="4"/>
      <c r="C51" s="4"/>
      <c r="D51" s="4"/>
      <c r="E51" s="4"/>
      <c r="F51" s="4"/>
      <c r="K51" s="137" t="s">
        <v>85</v>
      </c>
      <c r="L51" s="144"/>
      <c r="M51" s="147"/>
      <c r="N51" s="147"/>
      <c r="O51" s="147"/>
      <c r="P51" s="155">
        <v>130</v>
      </c>
    </row>
    <row r="52" spans="2:16" ht="25.5" customHeight="1">
      <c r="B52" s="12" t="s">
        <v>91</v>
      </c>
      <c r="C52" s="8" t="s">
        <v>25</v>
      </c>
      <c r="D52" s="67"/>
      <c r="H52" s="4"/>
      <c r="I52" s="4"/>
      <c r="J52" s="4"/>
      <c r="K52" s="137" t="s">
        <v>84</v>
      </c>
      <c r="L52" s="144"/>
      <c r="M52" s="147"/>
      <c r="N52" s="147"/>
      <c r="O52" s="147"/>
      <c r="P52" s="155">
        <v>180</v>
      </c>
    </row>
    <row r="53" spans="2:16" ht="25.5" customHeight="1">
      <c r="B53" s="4"/>
      <c r="C53" s="44" t="s">
        <v>65</v>
      </c>
      <c r="D53" s="68" t="str">
        <f>I59</f>
        <v/>
      </c>
      <c r="E53" s="4"/>
      <c r="F53" s="4"/>
      <c r="G53" s="4"/>
      <c r="H53" s="4"/>
      <c r="I53" s="4"/>
      <c r="J53" s="4"/>
      <c r="K53" s="137" t="s">
        <v>83</v>
      </c>
      <c r="L53" s="144"/>
      <c r="M53" s="147"/>
      <c r="N53" s="147"/>
      <c r="O53" s="147"/>
      <c r="P53" s="155">
        <v>20</v>
      </c>
    </row>
    <row r="54" spans="2:16" ht="25.5" customHeight="1">
      <c r="B54" s="24" t="s">
        <v>93</v>
      </c>
      <c r="C54" s="45"/>
      <c r="D54" s="45"/>
      <c r="E54" s="45"/>
      <c r="F54" s="45"/>
      <c r="G54" s="45" t="s">
        <v>77</v>
      </c>
      <c r="H54" s="45" t="s">
        <v>90</v>
      </c>
      <c r="I54" s="124" t="s">
        <v>23</v>
      </c>
      <c r="J54" s="4"/>
      <c r="K54" s="137" t="s">
        <v>72</v>
      </c>
      <c r="L54" s="144"/>
      <c r="M54" s="147"/>
      <c r="N54" s="147"/>
      <c r="O54" s="147"/>
      <c r="P54" s="155">
        <v>10</v>
      </c>
    </row>
    <row r="55" spans="2:16" ht="25.5" customHeight="1">
      <c r="B55" s="25"/>
      <c r="C55" s="46"/>
      <c r="D55" s="46"/>
      <c r="E55" s="46"/>
      <c r="F55" s="46"/>
      <c r="G55" s="104" t="str">
        <f>IFERROR(VLOOKUP(B55,$K$45:$P$59,6,FALSE),"")</f>
        <v/>
      </c>
      <c r="H55" s="115"/>
      <c r="I55" s="125" t="str">
        <f>IFERROR(IF(H55&lt;&gt;"",G55*H55,""),"")</f>
        <v/>
      </c>
      <c r="J55" s="4"/>
      <c r="K55" s="137" t="s">
        <v>82</v>
      </c>
      <c r="L55" s="144"/>
      <c r="M55" s="147"/>
      <c r="N55" s="147"/>
      <c r="O55" s="147"/>
      <c r="P55" s="155">
        <v>20</v>
      </c>
    </row>
    <row r="56" spans="2:16" ht="25.5" customHeight="1">
      <c r="B56" s="25"/>
      <c r="C56" s="46"/>
      <c r="D56" s="46"/>
      <c r="E56" s="46"/>
      <c r="F56" s="46"/>
      <c r="G56" s="104" t="str">
        <f>IFERROR(VLOOKUP(B56,$K$45:$P$59,6,FALSE),"")</f>
        <v/>
      </c>
      <c r="H56" s="115"/>
      <c r="I56" s="125" t="str">
        <f>IFERROR(IF(H56&lt;&gt;"",G56*H56,""),"")</f>
        <v/>
      </c>
      <c r="J56" s="4"/>
      <c r="K56" s="137" t="s">
        <v>81</v>
      </c>
      <c r="L56" s="144"/>
      <c r="M56" s="147"/>
      <c r="N56" s="147"/>
      <c r="O56" s="147"/>
      <c r="P56" s="155">
        <v>220</v>
      </c>
    </row>
    <row r="57" spans="2:16" ht="25.5" customHeight="1">
      <c r="B57" s="25"/>
      <c r="C57" s="46"/>
      <c r="D57" s="46"/>
      <c r="E57" s="46"/>
      <c r="F57" s="46"/>
      <c r="G57" s="104" t="str">
        <f>IFERROR(VLOOKUP(B57,$K$45:$P$59,6,FALSE),"")</f>
        <v/>
      </c>
      <c r="H57" s="115"/>
      <c r="I57" s="125" t="str">
        <f>IFERROR(IF(H57&lt;&gt;"",G57*H57,""),"")</f>
        <v/>
      </c>
      <c r="J57" s="4"/>
      <c r="K57" s="137" t="s">
        <v>80</v>
      </c>
      <c r="L57" s="144"/>
      <c r="M57" s="147"/>
      <c r="N57" s="147"/>
      <c r="O57" s="147"/>
      <c r="P57" s="155">
        <v>130</v>
      </c>
    </row>
    <row r="58" spans="2:16" ht="25.5" customHeight="1">
      <c r="B58" s="26"/>
      <c r="C58" s="47"/>
      <c r="D58" s="47"/>
      <c r="E58" s="47"/>
      <c r="F58" s="47"/>
      <c r="G58" s="105" t="str">
        <f>IFERROR(VLOOKUP(B58,$K$45:$P$59,6,FALSE),"")</f>
        <v/>
      </c>
      <c r="H58" s="116"/>
      <c r="I58" s="126" t="str">
        <f>IFERROR(IF(H58&lt;&gt;"",G58*H58,""),"")</f>
        <v/>
      </c>
      <c r="J58" s="4"/>
      <c r="K58" s="137" t="s">
        <v>79</v>
      </c>
      <c r="L58" s="144"/>
      <c r="M58" s="147"/>
      <c r="N58" s="147"/>
      <c r="O58" s="147"/>
      <c r="P58" s="155">
        <v>70</v>
      </c>
    </row>
    <row r="59" spans="2:16" ht="25.5" customHeight="1">
      <c r="B59" s="4"/>
      <c r="C59" s="4"/>
      <c r="D59" s="4"/>
      <c r="E59" s="4"/>
      <c r="F59" s="4"/>
      <c r="G59" s="4"/>
      <c r="H59" s="117" t="s">
        <v>44</v>
      </c>
      <c r="I59" s="127" t="str">
        <f>IFERROR(IF(SUM(I55:I58)&lt;&gt;0,SUM(I55:I58),""),"")</f>
        <v/>
      </c>
      <c r="J59" s="4"/>
      <c r="K59" s="138" t="s">
        <v>78</v>
      </c>
      <c r="L59" s="145"/>
      <c r="M59" s="148"/>
      <c r="N59" s="148"/>
      <c r="O59" s="148"/>
      <c r="P59" s="156">
        <v>10</v>
      </c>
    </row>
    <row r="60" spans="2:16" ht="25.5" customHeight="1">
      <c r="B60" s="4"/>
      <c r="C60" s="4"/>
      <c r="D60" s="4"/>
      <c r="E60" s="4"/>
      <c r="F60" s="4"/>
      <c r="G60" s="4"/>
      <c r="H60" s="4"/>
      <c r="I60" s="4"/>
      <c r="J60" s="4"/>
    </row>
    <row r="61" spans="2:16" ht="25.5" customHeight="1">
      <c r="B61" s="27"/>
      <c r="C61" s="48"/>
      <c r="D61" s="69"/>
      <c r="E61" s="69"/>
      <c r="F61" s="96"/>
      <c r="G61" s="106"/>
      <c r="H61" s="106"/>
      <c r="I61" s="4"/>
      <c r="J61" s="4"/>
    </row>
    <row r="62" spans="2:16" ht="25.5" customHeight="1">
      <c r="B62" s="27"/>
      <c r="C62" s="27"/>
      <c r="D62" s="27"/>
      <c r="E62" s="27"/>
      <c r="F62" s="27"/>
      <c r="G62" s="27"/>
      <c r="H62" s="27"/>
      <c r="I62" s="4"/>
      <c r="J62" s="4"/>
    </row>
    <row r="63" spans="2:16" ht="25.5" customHeight="1">
      <c r="B63" s="27"/>
      <c r="C63" s="27"/>
      <c r="D63" s="27"/>
      <c r="E63" s="27"/>
      <c r="F63" s="97"/>
      <c r="G63" s="27"/>
      <c r="H63" s="118"/>
      <c r="I63" s="4"/>
      <c r="J63" s="4"/>
    </row>
    <row r="64" spans="2:16" ht="25.5" customHeight="1">
      <c r="B64" s="28"/>
      <c r="C64" s="49"/>
      <c r="D64" s="28"/>
      <c r="E64" s="27"/>
      <c r="G64" s="27"/>
      <c r="H64" s="119"/>
      <c r="I64" s="4"/>
      <c r="J64" s="4"/>
    </row>
    <row r="65" spans="2:10" ht="25.5" customHeight="1">
      <c r="B65" s="27"/>
      <c r="C65" s="27"/>
      <c r="D65" s="27"/>
      <c r="E65" s="27"/>
      <c r="G65" s="27"/>
      <c r="H65" s="119"/>
      <c r="I65" s="4"/>
      <c r="J65" s="4"/>
    </row>
    <row r="66" spans="2:10" ht="25.5" customHeight="1">
      <c r="B66" s="27"/>
      <c r="C66" s="27"/>
      <c r="D66" s="27"/>
      <c r="E66" s="27"/>
      <c r="G66" s="27"/>
      <c r="H66" s="119"/>
      <c r="I66" s="4"/>
      <c r="J66" s="4"/>
    </row>
    <row r="67" spans="2:10" ht="25.5" customHeight="1">
      <c r="B67" s="27"/>
      <c r="C67" s="27"/>
      <c r="D67" s="27"/>
      <c r="E67" s="27"/>
      <c r="G67" s="27"/>
      <c r="H67" s="119"/>
      <c r="I67" s="4"/>
      <c r="J67" s="4"/>
    </row>
    <row r="68" spans="2:10" ht="25.5" customHeight="1">
      <c r="B68" s="4"/>
      <c r="C68" s="4"/>
      <c r="D68" s="4"/>
      <c r="E68" s="4"/>
      <c r="F68" s="4"/>
      <c r="G68" s="4"/>
      <c r="H68" s="4"/>
      <c r="I68" s="4"/>
      <c r="J68" s="4"/>
    </row>
    <row r="69" spans="2:10" ht="25.5" customHeight="1">
      <c r="B69" s="4"/>
      <c r="C69" s="4"/>
      <c r="D69" s="4"/>
      <c r="E69" s="4"/>
      <c r="F69" s="4"/>
      <c r="G69" s="4"/>
      <c r="H69" s="4"/>
      <c r="I69" s="4"/>
      <c r="J69" s="4"/>
    </row>
  </sheetData>
  <protectedRanges>
    <protectedRange sqref="C4 C6 D18 D22:D25 F22:F25 H22:H25 J22:J25 M22:M25 O22:O25 Q22:Q25 S22:S25 M33:M35 J33:J35 J37:J38 G33:G35 D33:D35 D37:D38 D29" name="入力項目"/>
  </protectedRanges>
  <mergeCells count="12">
    <mergeCell ref="B2:I2"/>
    <mergeCell ref="C6:I6"/>
    <mergeCell ref="K9:L9"/>
    <mergeCell ref="K10:L10"/>
    <mergeCell ref="K11:L11"/>
    <mergeCell ref="K12:L12"/>
    <mergeCell ref="U27:W27"/>
    <mergeCell ref="B54:F54"/>
    <mergeCell ref="B55:F55"/>
    <mergeCell ref="B56:F56"/>
    <mergeCell ref="B57:F57"/>
    <mergeCell ref="B58:F58"/>
  </mergeCells>
  <phoneticPr fontId="1" type="Hiragana"/>
  <dataValidations count="3">
    <dataValidation type="list" allowBlank="1" showDropDown="0" showInputMessage="1" showErrorMessage="1" sqref="D61:E61 D39 D14 D25">
      <formula1>"納入通知書,現金"</formula1>
    </dataValidation>
    <dataValidation type="list" allowBlank="1" showDropDown="0" showInputMessage="1" showErrorMessage="1" sqref="D52">
      <formula1>"指定口座への振込,現金"</formula1>
    </dataValidation>
    <dataValidation type="list" allowBlank="1" showDropDown="0" showInputMessage="1" showErrorMessage="1" sqref="B55:F58">
      <formula1>$K$46:$K$59</formula1>
    </dataValidation>
  </dataValidations>
  <printOptions horizontalCentered="1"/>
  <pageMargins left="0.50314960629921257" right="0.30629921259842519" top="0.35629921259842523" bottom="0.15944881889763782" header="0.3" footer="0.3"/>
  <pageSetup paperSize="9" scale="37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A6A6"/>
    <pageSetUpPr fitToPage="1"/>
  </sheetPr>
  <dimension ref="B1:X69"/>
  <sheetViews>
    <sheetView tabSelected="1" topLeftCell="A22" zoomScale="70" zoomScaleNormal="70" workbookViewId="0">
      <selection activeCell="H49" sqref="H49"/>
    </sheetView>
  </sheetViews>
  <sheetFormatPr defaultRowHeight="25.5" customHeight="1"/>
  <cols>
    <col min="1" max="1" width="2.625" customWidth="1"/>
    <col min="2" max="2" width="21.375" customWidth="1"/>
    <col min="3" max="3" width="10.59765625" customWidth="1"/>
    <col min="4" max="11" width="10.69921875" customWidth="1"/>
    <col min="12" max="12" width="9.69921875" customWidth="1"/>
    <col min="13" max="20" width="10.69921875" customWidth="1"/>
    <col min="21" max="22" width="9" customWidth="1"/>
  </cols>
  <sheetData>
    <row r="1" spans="2:22" ht="38.25" customHeight="1">
      <c r="B1" s="1" t="s">
        <v>102</v>
      </c>
      <c r="K1" s="173" t="s">
        <v>104</v>
      </c>
      <c r="L1" s="173"/>
      <c r="M1" s="173"/>
      <c r="N1" s="173"/>
      <c r="O1" s="173"/>
      <c r="P1" s="173"/>
    </row>
    <row r="2" spans="2:22" ht="25.5" customHeight="1">
      <c r="B2" s="2" t="s">
        <v>103</v>
      </c>
      <c r="C2" s="2"/>
      <c r="D2" s="2"/>
      <c r="E2" s="2"/>
      <c r="F2" s="2"/>
      <c r="G2" s="2"/>
      <c r="H2" s="2"/>
      <c r="I2" s="2"/>
      <c r="K2" s="39" t="s">
        <v>66</v>
      </c>
      <c r="L2" s="139"/>
      <c r="M2" s="139"/>
      <c r="N2" s="139"/>
      <c r="O2" s="139"/>
      <c r="P2" s="151"/>
      <c r="Q2" s="8"/>
      <c r="R2" s="8"/>
      <c r="S2" s="167"/>
      <c r="T2" s="167"/>
    </row>
    <row r="3" spans="2:22" ht="25.5" customHeight="1">
      <c r="I3" s="120"/>
      <c r="J3" s="120"/>
      <c r="K3" s="129"/>
      <c r="L3" s="27" t="s">
        <v>42</v>
      </c>
      <c r="M3" s="27"/>
      <c r="P3" s="152"/>
    </row>
    <row r="4" spans="2:22" ht="25.5" customHeight="1">
      <c r="B4" s="3" t="s">
        <v>46</v>
      </c>
      <c r="C4" s="29" t="s">
        <v>97</v>
      </c>
      <c r="D4" s="50">
        <v>4</v>
      </c>
      <c r="E4" s="29" t="s">
        <v>106</v>
      </c>
      <c r="F4" s="30" t="s">
        <v>14</v>
      </c>
      <c r="G4" s="29" t="s">
        <v>97</v>
      </c>
      <c r="H4" s="29" t="s">
        <v>105</v>
      </c>
      <c r="I4" s="29" t="s">
        <v>19</v>
      </c>
      <c r="J4" s="128"/>
      <c r="K4" s="130"/>
      <c r="L4" s="27" t="s">
        <v>99</v>
      </c>
      <c r="M4" s="27"/>
      <c r="O4" s="27"/>
      <c r="P4" s="152"/>
      <c r="Q4" s="8"/>
      <c r="R4" s="4"/>
    </row>
    <row r="5" spans="2:22" ht="25.5" customHeight="1">
      <c r="K5" s="131"/>
      <c r="L5" s="108" t="s">
        <v>95</v>
      </c>
      <c r="M5" s="108"/>
      <c r="N5" s="149"/>
      <c r="O5" s="149"/>
      <c r="P5" s="153"/>
    </row>
    <row r="6" spans="2:22" ht="25.5" customHeight="1">
      <c r="B6" s="3" t="s">
        <v>1</v>
      </c>
      <c r="C6" s="30" t="s">
        <v>108</v>
      </c>
      <c r="D6" s="30"/>
      <c r="E6" s="30"/>
      <c r="F6" s="30"/>
      <c r="G6" s="30"/>
      <c r="H6" s="30"/>
      <c r="I6" s="30"/>
      <c r="Q6" s="8"/>
      <c r="R6" s="4"/>
    </row>
    <row r="7" spans="2:22" ht="25.5" customHeight="1">
      <c r="O7" s="4"/>
      <c r="P7" s="42"/>
    </row>
    <row r="8" spans="2:22" ht="25.5" customHeight="1">
      <c r="B8" s="3" t="s">
        <v>40</v>
      </c>
      <c r="C8" s="31"/>
      <c r="D8" s="51">
        <f>IFERROR(IF(SUM(I9:I12)&lt;&gt;0,SUM(I9:I12),""),"")</f>
        <v>706488</v>
      </c>
      <c r="E8" s="31" t="str">
        <f>IFERROR(IF(D8="","","円"),"")</f>
        <v>円</v>
      </c>
      <c r="H8" s="6" t="s">
        <v>35</v>
      </c>
      <c r="I8" s="4"/>
      <c r="J8" s="4"/>
      <c r="K8" s="12" t="s">
        <v>13</v>
      </c>
      <c r="L8" s="4"/>
      <c r="O8" s="4"/>
      <c r="P8" s="42"/>
    </row>
    <row r="9" spans="2:22" ht="25.5" customHeight="1">
      <c r="E9" s="70"/>
      <c r="G9" s="8" t="s">
        <v>51</v>
      </c>
      <c r="H9" s="51"/>
      <c r="I9" s="51">
        <f>IFERROR(IF(SUM(D15,M15)&lt;&gt;0,SUM(D15,M15),""),"")</f>
        <v>72075</v>
      </c>
      <c r="J9" s="31" t="str">
        <f>IFERROR(IF(I9="","","円"),"")</f>
        <v>円</v>
      </c>
      <c r="K9" s="132" t="str">
        <f>IFERROR(IF(D14&lt;&gt;"",D14,""),"")</f>
        <v>納入通知書</v>
      </c>
      <c r="L9" s="132"/>
      <c r="N9" s="4"/>
      <c r="O9" s="4"/>
      <c r="P9" s="4"/>
    </row>
    <row r="10" spans="2:22" ht="25.5" customHeight="1">
      <c r="B10" s="4"/>
      <c r="C10" s="32"/>
      <c r="D10" s="4"/>
      <c r="G10" s="8" t="s">
        <v>52</v>
      </c>
      <c r="H10" s="51"/>
      <c r="I10" s="51">
        <f>IFERROR(IF(SUM(D26,M26,V26)&lt;&gt;0,SUM(D26,M26,V26),""),"")</f>
        <v>567065</v>
      </c>
      <c r="J10" s="31" t="str">
        <f>IFERROR(IF(I10="","","円"),"")</f>
        <v>円</v>
      </c>
      <c r="K10" s="132" t="str">
        <f>IFERROR(IF(D25&lt;&gt;"",D25,""),"")</f>
        <v>納入通知書</v>
      </c>
      <c r="L10" s="132"/>
      <c r="N10" s="4"/>
      <c r="O10" s="4"/>
      <c r="P10" s="4"/>
    </row>
    <row r="11" spans="2:22" ht="25.5" customHeight="1">
      <c r="C11" s="4"/>
      <c r="D11" s="4"/>
      <c r="E11" s="4"/>
      <c r="F11" s="4"/>
      <c r="G11" s="8" t="s">
        <v>50</v>
      </c>
      <c r="H11" s="51"/>
      <c r="I11" s="51">
        <f>IFERROR(IF(D40&lt;&gt;0,D40,""),"")</f>
        <v>48448</v>
      </c>
      <c r="J11" s="31" t="str">
        <f>IFERROR(IF(I11="","","円"),"")</f>
        <v>円</v>
      </c>
      <c r="K11" s="132" t="str">
        <f>IFERROR(IF(D39&lt;&gt;"",D39,""),"")</f>
        <v>納入通知書</v>
      </c>
      <c r="L11" s="132"/>
      <c r="N11" s="4"/>
      <c r="O11" s="4"/>
      <c r="P11" s="4"/>
    </row>
    <row r="12" spans="2:22" ht="25.5" customHeight="1">
      <c r="B12" s="5"/>
      <c r="C12" s="4"/>
      <c r="D12" s="4"/>
      <c r="E12" s="4"/>
      <c r="F12" s="4"/>
      <c r="G12" s="8" t="s">
        <v>67</v>
      </c>
      <c r="H12" s="107"/>
      <c r="I12" s="51">
        <f>IFERROR(IF(D53&lt;&gt;0,D53,""),"")</f>
        <v>18900</v>
      </c>
      <c r="J12" s="31" t="str">
        <f>IFERROR(IF(I12="","","円"),"")</f>
        <v>円</v>
      </c>
      <c r="K12" s="132" t="str">
        <f>IFERROR(IF(D52&lt;&gt;"",D52,""),"")</f>
        <v>現金</v>
      </c>
      <c r="L12" s="132"/>
      <c r="N12" s="4"/>
      <c r="O12" s="4"/>
      <c r="P12" s="4"/>
    </row>
    <row r="13" spans="2:22" ht="25.5" customHeight="1">
      <c r="B13" s="5"/>
      <c r="C13" s="4"/>
      <c r="D13" s="4"/>
      <c r="E13" s="4"/>
      <c r="F13" s="8"/>
      <c r="G13" s="98"/>
      <c r="H13" s="98"/>
      <c r="I13" s="70"/>
      <c r="J13" s="4"/>
      <c r="K13" s="8"/>
      <c r="L13" s="140"/>
      <c r="M13" s="140"/>
      <c r="N13" s="70"/>
      <c r="O13" s="114"/>
      <c r="P13" s="70"/>
      <c r="R13" s="4"/>
      <c r="S13" s="4"/>
      <c r="T13" s="4"/>
    </row>
    <row r="14" spans="2:22" ht="25.5" customHeight="1">
      <c r="B14" s="6" t="s">
        <v>68</v>
      </c>
      <c r="C14" s="33" t="s">
        <v>25</v>
      </c>
      <c r="D14" s="52" t="s">
        <v>109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8"/>
      <c r="V14" s="4"/>
    </row>
    <row r="15" spans="2:22" ht="25.5" customHeight="1">
      <c r="B15" s="8" t="s">
        <v>101</v>
      </c>
      <c r="C15" s="34" t="s">
        <v>31</v>
      </c>
      <c r="D15" s="53">
        <f>IFERROR(IF(SUM(D23,F23,H23,J23)&lt;&gt;0,SUM(E23,G23,I23,K23),""),"")</f>
        <v>71090</v>
      </c>
      <c r="E15" s="4"/>
      <c r="F15" s="4"/>
      <c r="G15" s="4"/>
      <c r="H15" s="4"/>
      <c r="I15" s="4"/>
      <c r="J15" s="4"/>
      <c r="K15" s="4"/>
      <c r="L15" s="34" t="s">
        <v>26</v>
      </c>
      <c r="M15" s="53">
        <f>IFERROR(IF(SUM(M23,O23,Q23,S23,U23)&lt;&gt;0,SUM(N23,P23,R23,T23,V23),""),"")</f>
        <v>985</v>
      </c>
      <c r="N15" s="4"/>
      <c r="O15" s="4"/>
      <c r="P15" s="4"/>
      <c r="Q15" s="4"/>
      <c r="R15" s="4"/>
      <c r="S15" s="4"/>
      <c r="T15" s="4"/>
    </row>
    <row r="16" spans="2:22" ht="25.5" customHeight="1">
      <c r="B16" s="7" t="s">
        <v>0</v>
      </c>
      <c r="C16" s="35" t="s">
        <v>20</v>
      </c>
      <c r="D16" s="54" t="s">
        <v>4</v>
      </c>
      <c r="E16" s="71"/>
      <c r="F16" s="71" t="s">
        <v>15</v>
      </c>
      <c r="G16" s="71"/>
      <c r="H16" s="71" t="s">
        <v>8</v>
      </c>
      <c r="I16" s="71"/>
      <c r="J16" s="71" t="s">
        <v>17</v>
      </c>
      <c r="K16" s="133"/>
      <c r="L16" s="35" t="s">
        <v>20</v>
      </c>
      <c r="M16" s="54" t="s">
        <v>32</v>
      </c>
      <c r="N16" s="71"/>
      <c r="O16" s="71" t="s">
        <v>33</v>
      </c>
      <c r="P16" s="71"/>
      <c r="Q16" s="71" t="s">
        <v>16</v>
      </c>
      <c r="R16" s="71"/>
      <c r="S16" s="71" t="s">
        <v>34</v>
      </c>
      <c r="T16" s="71"/>
      <c r="U16" s="71" t="s">
        <v>64</v>
      </c>
      <c r="V16" s="133"/>
    </row>
    <row r="17" spans="2:24" ht="25.5" customHeight="1">
      <c r="B17" s="9" t="s">
        <v>7</v>
      </c>
      <c r="C17" s="36" t="s">
        <v>4</v>
      </c>
      <c r="D17" s="55" t="s">
        <v>18</v>
      </c>
      <c r="E17" s="72" t="s">
        <v>23</v>
      </c>
      <c r="F17" s="85" t="s">
        <v>18</v>
      </c>
      <c r="G17" s="72" t="s">
        <v>23</v>
      </c>
      <c r="H17" s="85" t="s">
        <v>18</v>
      </c>
      <c r="I17" s="72" t="s">
        <v>23</v>
      </c>
      <c r="J17" s="85" t="s">
        <v>18</v>
      </c>
      <c r="K17" s="134" t="s">
        <v>23</v>
      </c>
      <c r="L17" s="36" t="s">
        <v>32</v>
      </c>
      <c r="M17" s="55" t="s">
        <v>18</v>
      </c>
      <c r="N17" s="72" t="s">
        <v>23</v>
      </c>
      <c r="O17" s="85" t="s">
        <v>18</v>
      </c>
      <c r="P17" s="72" t="s">
        <v>23</v>
      </c>
      <c r="Q17" s="85" t="s">
        <v>18</v>
      </c>
      <c r="R17" s="72" t="s">
        <v>23</v>
      </c>
      <c r="S17" s="85" t="s">
        <v>18</v>
      </c>
      <c r="T17" s="72" t="s">
        <v>23</v>
      </c>
      <c r="U17" s="85" t="s">
        <v>18</v>
      </c>
      <c r="V17" s="134" t="s">
        <v>23</v>
      </c>
    </row>
    <row r="18" spans="2:24" ht="25.5" customHeight="1">
      <c r="B18" s="10" t="s">
        <v>5</v>
      </c>
      <c r="C18" s="37">
        <v>650</v>
      </c>
      <c r="D18" s="56"/>
      <c r="E18" s="73" t="str">
        <f>IFERROR(IF(D18&lt;&gt;0,$C18*D18,""),"")</f>
        <v/>
      </c>
      <c r="F18" s="86"/>
      <c r="G18" s="73" t="str">
        <f>IFERROR(IF(F18&lt;&gt;0,$C18*F18*2,""),"")</f>
        <v/>
      </c>
      <c r="H18" s="86"/>
      <c r="I18" s="73" t="str">
        <f>IFERROR(IF(H18&lt;&gt;0,$C18*H18*3,""),"")</f>
        <v/>
      </c>
      <c r="J18" s="86"/>
      <c r="K18" s="78" t="str">
        <f>IFERROR(IF(J18&lt;&gt;0,$C18*J18*4,""),"")</f>
        <v/>
      </c>
      <c r="L18" s="37">
        <v>325</v>
      </c>
      <c r="M18" s="56"/>
      <c r="N18" s="73" t="str">
        <f>IFERROR(IF(M18&lt;&gt;0,$L18*M18,""),"")</f>
        <v/>
      </c>
      <c r="O18" s="86"/>
      <c r="P18" s="73" t="str">
        <f>IFERROR(IF(O18&lt;&gt;0,$L18*O18*2,""),"")</f>
        <v/>
      </c>
      <c r="Q18" s="86"/>
      <c r="R18" s="73" t="str">
        <f>IFERROR(IF(Q18&lt;&gt;0,$L18*Q18*3,""),"")</f>
        <v/>
      </c>
      <c r="S18" s="86"/>
      <c r="T18" s="73" t="str">
        <f>IFERROR(IF(S18&lt;&gt;0,$L18*S18*4,""),"")</f>
        <v/>
      </c>
      <c r="U18" s="86"/>
      <c r="V18" s="78" t="str">
        <f>IFERROR(IF(U18&lt;&gt;0,$L18*U18*5,""),"")</f>
        <v/>
      </c>
    </row>
    <row r="19" spans="2:24" ht="25.5" customHeight="1">
      <c r="B19" s="10" t="s">
        <v>3</v>
      </c>
      <c r="C19" s="37">
        <v>650</v>
      </c>
      <c r="D19" s="56"/>
      <c r="E19" s="73" t="str">
        <f>IFERROR(IF(D19&lt;&gt;0,$C19*D19,""),"")</f>
        <v/>
      </c>
      <c r="F19" s="86"/>
      <c r="G19" s="73" t="str">
        <f>IFERROR(IF(F19&lt;&gt;0,$C19*F19*2,""),"")</f>
        <v/>
      </c>
      <c r="H19" s="86"/>
      <c r="I19" s="73" t="str">
        <f>IFERROR(IF(H19&lt;&gt;0,$C19*H19*3,""),"")</f>
        <v/>
      </c>
      <c r="J19" s="86"/>
      <c r="K19" s="78" t="str">
        <f>IFERROR(IF(J19&lt;&gt;0,$C19*J19*4,""),"")</f>
        <v/>
      </c>
      <c r="L19" s="37">
        <v>325</v>
      </c>
      <c r="M19" s="56"/>
      <c r="N19" s="73" t="str">
        <f>IFERROR(IF(M19&lt;&gt;0,$L19*M19,""),"")</f>
        <v/>
      </c>
      <c r="O19" s="86"/>
      <c r="P19" s="73" t="str">
        <f>IFERROR(IF(O19&lt;&gt;0,$L19*O19*2,""),"")</f>
        <v/>
      </c>
      <c r="Q19" s="86"/>
      <c r="R19" s="73" t="str">
        <f>IFERROR(IF(Q19&lt;&gt;0,$L19*Q19*3,""),"")</f>
        <v/>
      </c>
      <c r="S19" s="86"/>
      <c r="T19" s="73" t="str">
        <f>IFERROR(IF(S19&lt;&gt;0,$L19*S19*4,""),"")</f>
        <v/>
      </c>
      <c r="U19" s="86"/>
      <c r="V19" s="78" t="str">
        <f>IFERROR(IF(U19&lt;&gt;0,$L19*U19*5,""),"")</f>
        <v/>
      </c>
    </row>
    <row r="20" spans="2:24" ht="25.5" customHeight="1">
      <c r="B20" s="10" t="s">
        <v>54</v>
      </c>
      <c r="C20" s="37">
        <v>220</v>
      </c>
      <c r="D20" s="56">
        <v>2</v>
      </c>
      <c r="E20" s="73">
        <f>IFERROR(IF(D20&lt;&gt;0,$C20*D20,""),"")</f>
        <v>440</v>
      </c>
      <c r="F20" s="86">
        <v>100</v>
      </c>
      <c r="G20" s="73">
        <f>IFERROR(IF(F20&lt;&gt;0,$C20*F20*2,""),"")</f>
        <v>44000</v>
      </c>
      <c r="H20" s="86"/>
      <c r="I20" s="73" t="str">
        <f>IFERROR(IF(H20&lt;&gt;0,$C20*H20*3,""),"")</f>
        <v/>
      </c>
      <c r="J20" s="86"/>
      <c r="K20" s="78" t="str">
        <f>IFERROR(IF(J20&lt;&gt;0,$C20*J20*4,""),"")</f>
        <v/>
      </c>
      <c r="L20" s="37">
        <v>110</v>
      </c>
      <c r="M20" s="56">
        <v>1</v>
      </c>
      <c r="N20" s="73">
        <f>IFERROR(IF(M20&lt;&gt;0,$L20*M20,""),"")</f>
        <v>110</v>
      </c>
      <c r="O20" s="86">
        <v>1</v>
      </c>
      <c r="P20" s="73">
        <f>IFERROR(IF(O20&lt;&gt;0,$L20*O20*2,""),"")</f>
        <v>220</v>
      </c>
      <c r="Q20" s="86">
        <v>1</v>
      </c>
      <c r="R20" s="73">
        <f>IFERROR(IF(Q20&lt;&gt;0,$L20*Q20*3,""),"")</f>
        <v>330</v>
      </c>
      <c r="S20" s="86"/>
      <c r="T20" s="73" t="str">
        <f>IFERROR(IF(S20&lt;&gt;0,$L20*S20*4,""),"")</f>
        <v/>
      </c>
      <c r="U20" s="86"/>
      <c r="V20" s="78" t="str">
        <f>IFERROR(IF(U20&lt;&gt;0,$L20*U20*5,""),"")</f>
        <v/>
      </c>
    </row>
    <row r="21" spans="2:24" ht="25.5" customHeight="1">
      <c r="B21" s="10" t="s">
        <v>10</v>
      </c>
      <c r="C21" s="37">
        <v>650</v>
      </c>
      <c r="D21" s="56">
        <v>1</v>
      </c>
      <c r="E21" s="73">
        <f>IFERROR(IF(D21&lt;&gt;0,$C21*D21,""),"")</f>
        <v>650</v>
      </c>
      <c r="F21" s="86">
        <v>20</v>
      </c>
      <c r="G21" s="73">
        <f>IFERROR(IF(F21&lt;&gt;0,$C21*F21*2,""),"")</f>
        <v>26000</v>
      </c>
      <c r="H21" s="86"/>
      <c r="I21" s="73" t="str">
        <f>IFERROR(IF(H21&lt;&gt;0,$C21*H21*3,""),"")</f>
        <v/>
      </c>
      <c r="J21" s="86"/>
      <c r="K21" s="78" t="str">
        <f>IFERROR(IF(J21&lt;&gt;0,$C21*J21*4,""),"")</f>
        <v/>
      </c>
      <c r="L21" s="37">
        <v>325</v>
      </c>
      <c r="M21" s="56">
        <v>1</v>
      </c>
      <c r="N21" s="73">
        <f>IFERROR(IF(M21&lt;&gt;0,$L21*M21,""),"")</f>
        <v>325</v>
      </c>
      <c r="O21" s="86"/>
      <c r="P21" s="73" t="str">
        <f>IFERROR(IF(O21&lt;&gt;0,$L21*O21*2,""),"")</f>
        <v/>
      </c>
      <c r="Q21" s="86"/>
      <c r="R21" s="73" t="str">
        <f>IFERROR(IF(Q21&lt;&gt;0,$L21*Q21*3,""),"")</f>
        <v/>
      </c>
      <c r="S21" s="86"/>
      <c r="T21" s="73" t="str">
        <f>IFERROR(IF(S21&lt;&gt;0,$L21*S21*4,""),"")</f>
        <v/>
      </c>
      <c r="U21" s="86"/>
      <c r="V21" s="78" t="str">
        <f>IFERROR(IF(U21&lt;&gt;0,$L21*U21*5,""),"")</f>
        <v/>
      </c>
    </row>
    <row r="22" spans="2:24" ht="25.5" customHeight="1">
      <c r="B22" s="10" t="s">
        <v>11</v>
      </c>
      <c r="C22" s="37">
        <v>1100</v>
      </c>
      <c r="D22" s="56"/>
      <c r="E22" s="73" t="str">
        <f>IFERROR(IF(D22&lt;&gt;0,$C22*D22,""),"")</f>
        <v/>
      </c>
      <c r="F22" s="86"/>
      <c r="G22" s="73" t="str">
        <f>IFERROR(IF(F22&lt;&gt;0,$C22*F22*2,""),"")</f>
        <v/>
      </c>
      <c r="H22" s="86"/>
      <c r="I22" s="73" t="str">
        <f>IFERROR(IF(H22&lt;&gt;0,$C22*H22*3,""),"")</f>
        <v/>
      </c>
      <c r="J22" s="86"/>
      <c r="K22" s="78" t="str">
        <f>IFERROR(IF(J22&lt;&gt;0,$C22*J22*4,""),"")</f>
        <v/>
      </c>
      <c r="L22" s="37">
        <v>550</v>
      </c>
      <c r="M22" s="56"/>
      <c r="N22" s="73" t="str">
        <f>IFERROR(IF(M22&lt;&gt;0,$L22*M22,""),"")</f>
        <v/>
      </c>
      <c r="O22" s="86"/>
      <c r="P22" s="73" t="str">
        <f>IFERROR(IF(O22&lt;&gt;0,$L22*O22*2,""),"")</f>
        <v/>
      </c>
      <c r="Q22" s="86"/>
      <c r="R22" s="73" t="str">
        <f>IFERROR(IF(Q22&lt;&gt;0,$L22*Q22*3,""),"")</f>
        <v/>
      </c>
      <c r="S22" s="86"/>
      <c r="T22" s="73" t="str">
        <f>IFERROR(IF(S22&lt;&gt;0,$L22*S22*4,""),"")</f>
        <v/>
      </c>
      <c r="U22" s="86"/>
      <c r="V22" s="78" t="str">
        <f>IFERROR(IF(U22&lt;&gt;0,$L22*U22*5,""),"")</f>
        <v/>
      </c>
    </row>
    <row r="23" spans="2:24" ht="25.5" customHeight="1">
      <c r="B23" s="11"/>
      <c r="C23" s="38" t="s">
        <v>22</v>
      </c>
      <c r="D23" s="57">
        <f>IFERROR(IF(SUM(D18:D22)&lt;&gt;0,SUM(D18:D22),""),"")</f>
        <v>3</v>
      </c>
      <c r="E23" s="74">
        <f>IFERROR(IF(D23&lt;&gt;"",SUM(E18:E22),""),"")</f>
        <v>1090</v>
      </c>
      <c r="F23" s="74">
        <f>IFERROR(IF(SUM(F18:F22)&lt;&gt;0,SUM(F18:F22),""),"")</f>
        <v>120</v>
      </c>
      <c r="G23" s="74">
        <f>IFERROR(IF(F23&lt;&gt;"",SUM(G18:G22),""),"")</f>
        <v>70000</v>
      </c>
      <c r="H23" s="74" t="str">
        <f>IFERROR(IF(SUM(H18:H22)&lt;&gt;0,SUM(H18:H22),""),"")</f>
        <v/>
      </c>
      <c r="I23" s="74" t="str">
        <f>IFERROR(IF(H23&lt;&gt;"",SUM(I18:I22),""),"")</f>
        <v/>
      </c>
      <c r="J23" s="74" t="str">
        <f>IFERROR(IF(SUM(J18:J22)&lt;&gt;0,SUM(J18:J22),""),"")</f>
        <v/>
      </c>
      <c r="K23" s="79" t="str">
        <f>IFERROR(IF(J23&lt;&gt;"",SUM(K18:K22),""),"")</f>
        <v/>
      </c>
      <c r="L23" s="38" t="s">
        <v>22</v>
      </c>
      <c r="M23" s="57">
        <f>IFERROR(IF(SUM(M18:M22)&lt;&gt;0,SUM(M18:M22),""),"")</f>
        <v>2</v>
      </c>
      <c r="N23" s="74">
        <f>IFERROR(IF(M23&lt;&gt;"",SUM(N18:N22),""),"")</f>
        <v>435</v>
      </c>
      <c r="O23" s="74">
        <f>IFERROR(IF(SUM(O18:O22)&lt;&gt;0,SUM(O18:O22),""),"")</f>
        <v>1</v>
      </c>
      <c r="P23" s="74">
        <f>IFERROR(IF(O23&lt;&gt;"",SUM(P18:P22),""),"")</f>
        <v>220</v>
      </c>
      <c r="Q23" s="74">
        <f>IFERROR(IF(SUM(Q18:Q22)&lt;&gt;0,SUM(Q18:Q22),""),"")</f>
        <v>1</v>
      </c>
      <c r="R23" s="74">
        <f>IFERROR(IF(Q23&lt;&gt;"",SUM(R18:R22),""),"")</f>
        <v>330</v>
      </c>
      <c r="S23" s="74" t="str">
        <f>IFERROR(IF(SUM(S18:S22)&lt;&gt;0,SUM(S18:S22),""),"")</f>
        <v/>
      </c>
      <c r="T23" s="74" t="str">
        <f>IFERROR(IF(S23&lt;&gt;"",SUM(T18:T22),""),"")</f>
        <v/>
      </c>
      <c r="U23" s="74" t="str">
        <f>IFERROR(IF(SUM(U18:U22)&lt;&gt;0,SUM(U18:U22),""),"")</f>
        <v/>
      </c>
      <c r="V23" s="79" t="str">
        <f>IFERROR(IF(U23&lt;&gt;"",SUM(V18:V22),""),"")</f>
        <v/>
      </c>
    </row>
    <row r="24" spans="2:24" ht="25.5" customHeight="1">
      <c r="B24" s="4"/>
      <c r="C24" s="8"/>
      <c r="D24" s="58"/>
      <c r="E24" s="32"/>
      <c r="F24" s="58"/>
      <c r="G24" s="32"/>
      <c r="H24" s="58"/>
      <c r="I24" s="32"/>
      <c r="J24" s="58"/>
      <c r="K24" s="32"/>
      <c r="L24" s="8"/>
      <c r="M24" s="58"/>
      <c r="N24" s="32"/>
      <c r="O24" s="58"/>
      <c r="P24" s="32"/>
      <c r="Q24" s="58"/>
      <c r="R24" s="32"/>
      <c r="S24" s="58"/>
      <c r="T24" s="32"/>
    </row>
    <row r="25" spans="2:24" ht="25.5" customHeight="1">
      <c r="B25" s="12" t="s">
        <v>69</v>
      </c>
      <c r="C25" s="8" t="s">
        <v>25</v>
      </c>
      <c r="D25" s="52" t="s">
        <v>109</v>
      </c>
      <c r="E25" s="32"/>
      <c r="F25" s="4" t="s">
        <v>96</v>
      </c>
      <c r="G25" s="32"/>
      <c r="H25" s="58"/>
      <c r="I25" s="32"/>
      <c r="J25" s="58"/>
      <c r="K25" s="32"/>
      <c r="L25" s="8"/>
      <c r="M25" s="58"/>
      <c r="N25" s="32"/>
      <c r="O25" s="58"/>
      <c r="P25" s="32"/>
      <c r="Q25" s="58"/>
      <c r="S25" s="58"/>
      <c r="T25" s="32"/>
    </row>
    <row r="26" spans="2:24" ht="25.5" customHeight="1">
      <c r="B26" s="4"/>
      <c r="C26" s="34" t="s">
        <v>21</v>
      </c>
      <c r="D26" s="53">
        <f>IFERROR(IF(SUM(E37,H37,K37)&lt;&gt;0,SUM(E37,H37,,K37),""),"")</f>
        <v>563870</v>
      </c>
      <c r="E26" s="4"/>
      <c r="F26" s="4" t="s">
        <v>98</v>
      </c>
      <c r="G26" s="4"/>
      <c r="H26" s="108"/>
      <c r="I26" s="108"/>
      <c r="J26" s="62"/>
      <c r="K26" s="135"/>
      <c r="L26" s="141" t="s">
        <v>12</v>
      </c>
      <c r="M26" s="53">
        <f>IFERROR(IF(SUM(N37,Q37,T37)&lt;&gt;0,SUM(N37,Q37,T37),""),"")</f>
        <v>3195</v>
      </c>
      <c r="N26" s="4"/>
      <c r="O26" s="4"/>
      <c r="P26" s="4"/>
      <c r="Q26" s="108"/>
      <c r="R26" s="108"/>
      <c r="S26" s="62"/>
      <c r="T26" s="135"/>
      <c r="U26" s="168" t="s">
        <v>28</v>
      </c>
      <c r="V26" s="53" t="str">
        <f>IFERROR(IF(SUM(W37,D51)&lt;&gt;0,SUM(W37,D51),""),"")</f>
        <v/>
      </c>
      <c r="W26" s="4"/>
    </row>
    <row r="27" spans="2:24" ht="25.5" customHeight="1">
      <c r="B27" s="13"/>
      <c r="C27" s="39"/>
      <c r="D27" s="59" t="s">
        <v>6</v>
      </c>
      <c r="E27" s="75"/>
      <c r="F27" s="39"/>
      <c r="G27" s="99" t="s">
        <v>45</v>
      </c>
      <c r="H27" s="109"/>
      <c r="I27" s="39"/>
      <c r="J27" s="99" t="s">
        <v>38</v>
      </c>
      <c r="K27" s="109"/>
      <c r="L27" s="142" t="s">
        <v>9</v>
      </c>
      <c r="M27" s="59" t="s">
        <v>6</v>
      </c>
      <c r="N27" s="75"/>
      <c r="O27" s="150" t="s">
        <v>9</v>
      </c>
      <c r="P27" s="99" t="s">
        <v>45</v>
      </c>
      <c r="Q27" s="157"/>
      <c r="R27" s="142" t="s">
        <v>9</v>
      </c>
      <c r="S27" s="59" t="s">
        <v>38</v>
      </c>
      <c r="T27" s="75"/>
      <c r="U27" s="169" t="s">
        <v>100</v>
      </c>
      <c r="V27" s="171"/>
      <c r="W27" s="40"/>
      <c r="X27" s="4"/>
    </row>
    <row r="28" spans="2:24" ht="25.5" customHeight="1">
      <c r="B28" s="14" t="s">
        <v>7</v>
      </c>
      <c r="C28" s="40" t="s">
        <v>20</v>
      </c>
      <c r="D28" s="60" t="s">
        <v>43</v>
      </c>
      <c r="E28" s="76" t="s">
        <v>23</v>
      </c>
      <c r="F28" s="87" t="s">
        <v>20</v>
      </c>
      <c r="G28" s="100" t="s">
        <v>43</v>
      </c>
      <c r="H28" s="110" t="s">
        <v>23</v>
      </c>
      <c r="I28" s="87" t="s">
        <v>20</v>
      </c>
      <c r="J28" s="100" t="s">
        <v>43</v>
      </c>
      <c r="K28" s="110" t="s">
        <v>23</v>
      </c>
      <c r="L28" s="43" t="s">
        <v>20</v>
      </c>
      <c r="M28" s="60" t="s">
        <v>43</v>
      </c>
      <c r="N28" s="76" t="s">
        <v>23</v>
      </c>
      <c r="O28" s="87" t="s">
        <v>20</v>
      </c>
      <c r="P28" s="100" t="s">
        <v>43</v>
      </c>
      <c r="Q28" s="158" t="s">
        <v>23</v>
      </c>
      <c r="R28" s="43" t="s">
        <v>20</v>
      </c>
      <c r="S28" s="60" t="s">
        <v>43</v>
      </c>
      <c r="T28" s="76" t="s">
        <v>23</v>
      </c>
      <c r="U28" s="43" t="s">
        <v>20</v>
      </c>
      <c r="V28" s="60" t="s">
        <v>43</v>
      </c>
      <c r="W28" s="76" t="s">
        <v>23</v>
      </c>
      <c r="X28" s="4"/>
    </row>
    <row r="29" spans="2:24" ht="25.5" customHeight="1">
      <c r="B29" s="15" t="s">
        <v>47</v>
      </c>
      <c r="C29" s="41">
        <v>640</v>
      </c>
      <c r="D29" s="61">
        <v>202</v>
      </c>
      <c r="E29" s="77">
        <f>IFERROR(IF(D29&lt;&gt;0,$C29*D29,""),"")</f>
        <v>129280</v>
      </c>
      <c r="F29" s="88">
        <v>520</v>
      </c>
      <c r="G29" s="61"/>
      <c r="H29" s="77" t="str">
        <f>IFERROR(IF(G29&lt;&gt;0,$F29*G29,""),"")</f>
        <v/>
      </c>
      <c r="I29" s="121">
        <v>1</v>
      </c>
      <c r="J29" s="61"/>
      <c r="K29" s="77" t="str">
        <f>IFERROR(IF(J29&lt;&gt;0,$I29*J29,""),"")</f>
        <v/>
      </c>
      <c r="L29" s="41">
        <v>320</v>
      </c>
      <c r="M29" s="61">
        <v>2</v>
      </c>
      <c r="N29" s="77">
        <f>IFERROR(IF(M29&lt;&gt;0,$L29*M29,""),"")</f>
        <v>640</v>
      </c>
      <c r="O29" s="88">
        <v>260</v>
      </c>
      <c r="P29" s="61"/>
      <c r="Q29" s="159" t="str">
        <f>IFERROR(IF(P29&lt;&gt;0,$O29*P29,""),"")</f>
        <v/>
      </c>
      <c r="R29" s="165"/>
      <c r="S29" s="61"/>
      <c r="T29" s="77" t="str">
        <f>IFERROR(IF(S29&lt;&gt;0,$R29*S29,""),"")</f>
        <v/>
      </c>
      <c r="U29" s="41">
        <v>420</v>
      </c>
      <c r="V29" s="61"/>
      <c r="W29" s="77" t="str">
        <f>IFERROR(IF(V29&lt;&gt;0,$U29*V29,""),"")</f>
        <v/>
      </c>
    </row>
    <row r="30" spans="2:24" ht="25.5" customHeight="1">
      <c r="B30" s="15" t="s">
        <v>41</v>
      </c>
      <c r="C30" s="37">
        <v>710</v>
      </c>
      <c r="D30" s="56">
        <v>208</v>
      </c>
      <c r="E30" s="78">
        <f>IFERROR(IF(D30&lt;&gt;0,$C30*D30,""),"")</f>
        <v>147680</v>
      </c>
      <c r="F30" s="89">
        <v>580</v>
      </c>
      <c r="G30" s="56"/>
      <c r="H30" s="78" t="str">
        <f>IFERROR(IF(G30&lt;&gt;0,$F30*G30,""),"")</f>
        <v/>
      </c>
      <c r="I30" s="122">
        <v>2</v>
      </c>
      <c r="J30" s="56"/>
      <c r="K30" s="78" t="str">
        <f>IFERROR(IF(J30&lt;&gt;0,$I30*J30,""),"")</f>
        <v/>
      </c>
      <c r="L30" s="37">
        <v>355</v>
      </c>
      <c r="M30" s="56">
        <v>2</v>
      </c>
      <c r="N30" s="78">
        <f>IFERROR(IF(M30&lt;&gt;0,$L30*M30,""),"")</f>
        <v>710</v>
      </c>
      <c r="O30" s="89">
        <v>290</v>
      </c>
      <c r="P30" s="56"/>
      <c r="Q30" s="160" t="str">
        <f>IFERROR(IF(P30&lt;&gt;0,$O30*P30,""),"")</f>
        <v/>
      </c>
      <c r="R30" s="166"/>
      <c r="S30" s="56"/>
      <c r="T30" s="78" t="str">
        <f>IFERROR(IF(S30&lt;&gt;0,$R30*S30,""),"")</f>
        <v/>
      </c>
      <c r="U30" s="170"/>
      <c r="V30" s="172"/>
      <c r="W30" s="78" t="str">
        <f>IFERROR(IF(V30&lt;&gt;0,$C30*V30,""),"")</f>
        <v/>
      </c>
    </row>
    <row r="31" spans="2:24" ht="25.5" customHeight="1">
      <c r="B31" s="15" t="s">
        <v>29</v>
      </c>
      <c r="C31" s="37">
        <v>950</v>
      </c>
      <c r="D31" s="56">
        <v>202</v>
      </c>
      <c r="E31" s="78">
        <f>IFERROR(IF(D31&lt;&gt;0,$C31*D31,""),"")</f>
        <v>191900</v>
      </c>
      <c r="F31" s="90">
        <v>780</v>
      </c>
      <c r="G31" s="56"/>
      <c r="H31" s="78" t="str">
        <f>IFERROR(IF(G31&lt;&gt;0,$F31*G31,""),"")</f>
        <v/>
      </c>
      <c r="I31" s="123">
        <v>3</v>
      </c>
      <c r="J31" s="56"/>
      <c r="K31" s="78" t="str">
        <f>IFERROR(IF(J31&lt;&gt;0,$I31*J31,""),"")</f>
        <v/>
      </c>
      <c r="L31" s="37">
        <v>390</v>
      </c>
      <c r="M31" s="56">
        <v>2</v>
      </c>
      <c r="N31" s="78">
        <f>IFERROR(IF(M31&lt;&gt;0,$L31*M31,""),"")</f>
        <v>780</v>
      </c>
      <c r="O31" s="90">
        <v>390</v>
      </c>
      <c r="P31" s="56"/>
      <c r="Q31" s="160" t="str">
        <f>IFERROR(IF(P31&lt;&gt;0,$O31*P31,""),"")</f>
        <v/>
      </c>
      <c r="R31" s="166"/>
      <c r="S31" s="56"/>
      <c r="T31" s="78" t="str">
        <f>IFERROR(IF(S31&lt;&gt;0,$R31*S31,""),"")</f>
        <v/>
      </c>
      <c r="U31" s="170"/>
      <c r="V31" s="172"/>
      <c r="W31" s="78" t="str">
        <f>IFERROR(IF(V31&lt;&gt;0,$C31*V31,""),"")</f>
        <v/>
      </c>
    </row>
    <row r="32" spans="2:24" ht="25.5" customHeight="1">
      <c r="B32" s="16"/>
      <c r="C32" s="38" t="s">
        <v>22</v>
      </c>
      <c r="D32" s="57">
        <f>IFERROR(IF(SUM(D29:D31)&lt;&gt;0,SUM(D27:D31),""),"")</f>
        <v>612</v>
      </c>
      <c r="E32" s="79">
        <f>IFERROR(IF(D32&lt;&gt;"",SUM(E29:E31),""),"")</f>
        <v>468860</v>
      </c>
      <c r="F32" s="91" t="s">
        <v>22</v>
      </c>
      <c r="G32" s="57" t="str">
        <f>IFERROR(IF(SUM(G29:G31)&lt;&gt;0,SUM(G27:G31),""),"")</f>
        <v/>
      </c>
      <c r="H32" s="79" t="str">
        <f>IFERROR(IF(G32&lt;&gt;"",SUM(H29:H31),""),"")</f>
        <v/>
      </c>
      <c r="I32" s="91" t="s">
        <v>22</v>
      </c>
      <c r="J32" s="57" t="str">
        <f>IFERROR(IF(SUM(J29:J31)&lt;&gt;0,SUM(J27:J31),""),"")</f>
        <v/>
      </c>
      <c r="K32" s="79" t="str">
        <f>IFERROR(IF(J32&lt;&gt;"",SUM(K29:K31),""),"")</f>
        <v/>
      </c>
      <c r="L32" s="38" t="s">
        <v>22</v>
      </c>
      <c r="M32" s="57">
        <f>IFERROR(IF(SUM(M29:M31)&lt;&gt;0,SUM(M27:M31),""),"")</f>
        <v>6</v>
      </c>
      <c r="N32" s="79">
        <f>IFERROR(IF(M32&lt;&gt;"",SUM(N29:N31),""),"")</f>
        <v>2130</v>
      </c>
      <c r="O32" s="91" t="s">
        <v>22</v>
      </c>
      <c r="P32" s="57" t="str">
        <f>IFERROR(IF(SUM(P29:P31)&lt;&gt;0,SUM(P27:P31),""),"")</f>
        <v/>
      </c>
      <c r="Q32" s="161" t="str">
        <f>IFERROR(IF(P32&lt;&gt;"",SUM(Q29:Q31),""),"")</f>
        <v/>
      </c>
      <c r="R32" s="38" t="s">
        <v>22</v>
      </c>
      <c r="S32" s="57" t="str">
        <f>IFERROR(IF(SUM(S29:S31)&lt;&gt;0,SUM(S27:S31),""),"")</f>
        <v/>
      </c>
      <c r="T32" s="79" t="str">
        <f>IFERROR(IF(S32&lt;&gt;"",SUM(T29:T31),""),"")</f>
        <v/>
      </c>
      <c r="U32" s="38" t="s">
        <v>22</v>
      </c>
      <c r="V32" s="57" t="str">
        <f>IFERROR(IF(SUM(V29:V31)&lt;&gt;0,SUM(V27:V31),""),"")</f>
        <v/>
      </c>
      <c r="W32" s="79" t="str">
        <f>IFERROR(IF(V32&lt;&gt;"",SUM(W29:W31),""),"")</f>
        <v/>
      </c>
    </row>
    <row r="33" spans="2:23" ht="25.5" customHeight="1">
      <c r="B33" s="17" t="s">
        <v>53</v>
      </c>
      <c r="C33" s="41">
        <v>640</v>
      </c>
      <c r="D33" s="61">
        <v>41</v>
      </c>
      <c r="E33" s="77">
        <f>IFERROR(IF(D33&lt;&gt;0,$C33*D33,""),"")</f>
        <v>26240</v>
      </c>
      <c r="F33" s="92"/>
      <c r="G33" s="101"/>
      <c r="H33" s="111" t="str">
        <f>IFERROR(IF(G33&lt;&gt;0,$F33*G33,""),"")</f>
        <v/>
      </c>
      <c r="I33" s="121">
        <v>1</v>
      </c>
      <c r="J33" s="61"/>
      <c r="K33" s="77" t="str">
        <f>IFERROR(IF(J33&lt;&gt;0,$I33*J33,""),"")</f>
        <v/>
      </c>
      <c r="L33" s="41">
        <v>320</v>
      </c>
      <c r="M33" s="61">
        <v>1</v>
      </c>
      <c r="N33" s="77">
        <f>IFERROR(IF(M33&lt;&gt;0,$L33*M33,""),"")</f>
        <v>320</v>
      </c>
      <c r="O33" s="92"/>
      <c r="P33" s="101"/>
      <c r="Q33" s="162" t="str">
        <f>IFERROR(IF(P33&lt;&gt;0,$F33*P33,""),"")</f>
        <v/>
      </c>
      <c r="R33" s="165"/>
      <c r="S33" s="61"/>
      <c r="T33" s="77" t="str">
        <f>IFERROR(IF(S33&lt;&gt;0,$R33*S33,""),"")</f>
        <v/>
      </c>
      <c r="U33" s="41">
        <v>420</v>
      </c>
      <c r="V33" s="61"/>
      <c r="W33" s="77" t="str">
        <f>IFERROR(IF(V33&lt;&gt;0,$U33*V33,""),"")</f>
        <v/>
      </c>
    </row>
    <row r="34" spans="2:23" ht="25.5" customHeight="1">
      <c r="B34" s="15" t="s">
        <v>41</v>
      </c>
      <c r="C34" s="37">
        <v>710</v>
      </c>
      <c r="D34" s="56">
        <v>42</v>
      </c>
      <c r="E34" s="78">
        <f>IFERROR(IF(D34&lt;&gt;0,$C34*D34,""),"")</f>
        <v>29820</v>
      </c>
      <c r="F34" s="93"/>
      <c r="G34" s="102"/>
      <c r="H34" s="112" t="str">
        <f>IFERROR(IF(G34&lt;&gt;0,$F34*G34,""),"")</f>
        <v/>
      </c>
      <c r="I34" s="122">
        <v>2</v>
      </c>
      <c r="J34" s="56"/>
      <c r="K34" s="78" t="str">
        <f>IFERROR(IF(J34&lt;&gt;0,$I34*J34,""),"")</f>
        <v/>
      </c>
      <c r="L34" s="37">
        <v>355</v>
      </c>
      <c r="M34" s="56">
        <v>1</v>
      </c>
      <c r="N34" s="78">
        <f>IFERROR(IF(M34&lt;&gt;0,$L34*M34,""),"")</f>
        <v>355</v>
      </c>
      <c r="O34" s="93"/>
      <c r="P34" s="102"/>
      <c r="Q34" s="163" t="str">
        <f>IFERROR(IF(P34&lt;&gt;0,$F34*P34,""),"")</f>
        <v/>
      </c>
      <c r="R34" s="166"/>
      <c r="S34" s="56"/>
      <c r="T34" s="78" t="str">
        <f>IFERROR(IF(S34&lt;&gt;0,$R34*S34,""),"")</f>
        <v/>
      </c>
      <c r="U34" s="170"/>
      <c r="V34" s="172"/>
      <c r="W34" s="78" t="str">
        <f>IFERROR(IF(V34&lt;&gt;0,$C34*V34,""),"")</f>
        <v/>
      </c>
    </row>
    <row r="35" spans="2:23" ht="25.5" customHeight="1">
      <c r="B35" s="15" t="s">
        <v>29</v>
      </c>
      <c r="C35" s="37">
        <v>950</v>
      </c>
      <c r="D35" s="56">
        <v>41</v>
      </c>
      <c r="E35" s="78">
        <f>IFERROR(IF(D35&lt;&gt;0,$C35*D35,""),"")</f>
        <v>38950</v>
      </c>
      <c r="F35" s="94"/>
      <c r="G35" s="102"/>
      <c r="H35" s="112" t="str">
        <f>IFERROR(IF(G35&lt;&gt;0,$F35*G35,""),"")</f>
        <v/>
      </c>
      <c r="I35" s="123">
        <v>3</v>
      </c>
      <c r="J35" s="56"/>
      <c r="K35" s="78" t="str">
        <f>IFERROR(IF(J35&lt;&gt;0,$I35*J35,""),"")</f>
        <v/>
      </c>
      <c r="L35" s="37">
        <v>390</v>
      </c>
      <c r="M35" s="56">
        <v>1</v>
      </c>
      <c r="N35" s="78">
        <f>IFERROR(IF(M35&lt;&gt;0,$L35*M35,""),"")</f>
        <v>390</v>
      </c>
      <c r="O35" s="94"/>
      <c r="P35" s="102"/>
      <c r="Q35" s="163" t="str">
        <f>IFERROR(IF(P35&lt;&gt;0,$F35*P35,""),"")</f>
        <v/>
      </c>
      <c r="R35" s="166"/>
      <c r="S35" s="56"/>
      <c r="T35" s="78" t="str">
        <f>IFERROR(IF(S35&lt;&gt;0,$R35*S35,""),"")</f>
        <v/>
      </c>
      <c r="U35" s="170"/>
      <c r="V35" s="172"/>
      <c r="W35" s="78" t="str">
        <f>IFERROR(IF(V35&lt;&gt;0,$C35*V35,""),"")</f>
        <v/>
      </c>
    </row>
    <row r="36" spans="2:23" ht="25.5" customHeight="1">
      <c r="B36" s="18"/>
      <c r="C36" s="38" t="s">
        <v>22</v>
      </c>
      <c r="D36" s="57">
        <f>IFERROR(IF(SUM(D33:D35)&lt;&gt;0,SUM(D33:D35),""),"")</f>
        <v>124</v>
      </c>
      <c r="E36" s="79">
        <f>IFERROR(IF(D36&lt;&gt;"",SUM(E33:E35),""),"")</f>
        <v>95010</v>
      </c>
      <c r="F36" s="95"/>
      <c r="G36" s="103" t="str">
        <f>IFERROR(IF(SUM(G33:G35)&lt;&gt;0,SUM(G33:G35),""),"")</f>
        <v/>
      </c>
      <c r="H36" s="113" t="str">
        <f>IFERROR(IF(G36&lt;&gt;"",SUM(H33:H35),""),"")</f>
        <v/>
      </c>
      <c r="I36" s="91" t="s">
        <v>22</v>
      </c>
      <c r="J36" s="57" t="str">
        <f>IFERROR(IF(SUM(J33:J35)&lt;&gt;0,SUM(J31:J35),""),"")</f>
        <v/>
      </c>
      <c r="K36" s="79" t="str">
        <f>IFERROR(IF(J36&lt;&gt;"",SUM(K33:K35),""),"")</f>
        <v/>
      </c>
      <c r="L36" s="38" t="s">
        <v>22</v>
      </c>
      <c r="M36" s="57">
        <f>IFERROR(IF(SUM(M33:M35)&lt;&gt;0,SUM(M33:M35),""),"")</f>
        <v>3</v>
      </c>
      <c r="N36" s="79">
        <f>IFERROR(IF(M36&lt;&gt;"",SUM(N33:N35),""),"")</f>
        <v>1065</v>
      </c>
      <c r="O36" s="95"/>
      <c r="P36" s="103" t="str">
        <f>IFERROR(IF(SUM(P33:P35)&lt;&gt;0,SUM(P33:P35),""),"")</f>
        <v/>
      </c>
      <c r="Q36" s="164" t="str">
        <f>IFERROR(IF(P36&lt;&gt;"",SUM(Q33:Q35),""),"")</f>
        <v/>
      </c>
      <c r="R36" s="38" t="s">
        <v>22</v>
      </c>
      <c r="S36" s="57" t="str">
        <f>IFERROR(IF(SUM(S33:S35)&lt;&gt;0,SUM(S33:S35),""),"")</f>
        <v/>
      </c>
      <c r="T36" s="79" t="str">
        <f>IFERROR(IF(S36&lt;&gt;"",SUM(T33:T35),""),"")</f>
        <v/>
      </c>
      <c r="U36" s="38" t="s">
        <v>22</v>
      </c>
      <c r="V36" s="57" t="str">
        <f>IFERROR(IF(SUM(V33:V35)&lt;&gt;0,SUM(V33:V35),""),"")</f>
        <v/>
      </c>
      <c r="W36" s="79" t="str">
        <f>IFERROR(IF(V36&lt;&gt;"",SUM(W33:W35),""),"")</f>
        <v/>
      </c>
    </row>
    <row r="37" spans="2:23" ht="25.5" customHeight="1">
      <c r="B37" s="4"/>
      <c r="C37" s="11"/>
      <c r="D37" s="62" t="s">
        <v>44</v>
      </c>
      <c r="E37" s="80">
        <f>IFERROR(IF(SUM(E32,E36)&lt;&gt;0,SUM(E36,E32),""),"")</f>
        <v>563870</v>
      </c>
      <c r="F37" s="19"/>
      <c r="G37" s="66" t="s">
        <v>2</v>
      </c>
      <c r="H37" s="80" t="str">
        <f>IFERROR(IF(SUM(H32,H36)&lt;&gt;0,SUM(H36,H32),""),"")</f>
        <v/>
      </c>
      <c r="I37" s="19"/>
      <c r="J37" s="66" t="s">
        <v>2</v>
      </c>
      <c r="K37" s="80" t="str">
        <f>IFERROR(IF(SUM(K32,K36)&lt;&gt;0,SUM(K36,K32),""),"")</f>
        <v/>
      </c>
      <c r="L37" s="11"/>
      <c r="M37" s="62" t="s">
        <v>44</v>
      </c>
      <c r="N37" s="80">
        <f>IFERROR(IF(SUM(N32,N36)&lt;&gt;0,SUM(N36,N32),""),"")</f>
        <v>3195</v>
      </c>
      <c r="O37" s="19"/>
      <c r="P37" s="66" t="s">
        <v>2</v>
      </c>
      <c r="Q37" s="80" t="str">
        <f>IFERROR(IF(SUM(Q32,Q36)&lt;&gt;0,SUM(Q36,Q32),""),"")</f>
        <v/>
      </c>
      <c r="R37" s="11"/>
      <c r="S37" s="62" t="s">
        <v>44</v>
      </c>
      <c r="T37" s="80" t="str">
        <f>IFERROR(IF(SUM(T32,T36)&lt;&gt;0,SUM(T36,T32),""),"")</f>
        <v/>
      </c>
      <c r="U37" s="11"/>
      <c r="V37" s="62" t="s">
        <v>44</v>
      </c>
      <c r="W37" s="80" t="str">
        <f>IFERROR(IF(SUM(W32,W36)&lt;&gt;0,SUM(W36,W32),""),"")</f>
        <v/>
      </c>
    </row>
    <row r="38" spans="2:23" ht="25.5" customHeight="1">
      <c r="B38" s="4"/>
      <c r="C38" s="42"/>
      <c r="D38" s="42"/>
      <c r="E38" s="42"/>
      <c r="F38" s="4"/>
      <c r="G38" s="8"/>
      <c r="H38" s="114"/>
      <c r="I38" s="42"/>
      <c r="J38" s="42"/>
      <c r="K38" s="42"/>
      <c r="L38" s="4"/>
      <c r="M38" s="8"/>
      <c r="N38" s="114"/>
      <c r="O38" s="4"/>
      <c r="P38" s="8"/>
      <c r="Q38" s="114"/>
      <c r="R38" s="42"/>
    </row>
    <row r="39" spans="2:23" ht="25.5" customHeight="1">
      <c r="B39" s="12" t="s">
        <v>92</v>
      </c>
      <c r="C39" s="8" t="s">
        <v>25</v>
      </c>
      <c r="D39" s="52" t="s">
        <v>109</v>
      </c>
      <c r="K39" s="42"/>
      <c r="L39" s="4"/>
      <c r="M39" s="8"/>
      <c r="N39" s="114"/>
      <c r="O39" s="4"/>
      <c r="P39" s="8"/>
      <c r="Q39" s="114"/>
      <c r="R39" s="42"/>
    </row>
    <row r="40" spans="2:23" ht="25.5" customHeight="1">
      <c r="C40" s="34" t="s">
        <v>61</v>
      </c>
      <c r="D40" s="53">
        <f>IFERROR(IF(E50&lt;&gt;"",E50,""),"")</f>
        <v>48448</v>
      </c>
      <c r="E40" s="4"/>
      <c r="F40" s="8"/>
      <c r="G40" s="4"/>
      <c r="K40" s="42"/>
      <c r="L40" s="4"/>
      <c r="M40" s="8"/>
      <c r="N40" s="114"/>
      <c r="O40" s="4"/>
      <c r="P40" s="8"/>
      <c r="Q40" s="114"/>
      <c r="R40" s="42"/>
    </row>
    <row r="41" spans="2:23" ht="25.5" customHeight="1">
      <c r="B41" s="19" t="s">
        <v>37</v>
      </c>
      <c r="C41" s="43" t="s">
        <v>20</v>
      </c>
      <c r="D41" s="60" t="s">
        <v>59</v>
      </c>
      <c r="E41" s="81" t="s">
        <v>23</v>
      </c>
      <c r="K41" s="42"/>
      <c r="L41" s="4"/>
      <c r="M41" s="8"/>
      <c r="N41" s="114"/>
      <c r="O41" s="4"/>
      <c r="P41" s="8"/>
      <c r="Q41" s="114"/>
      <c r="R41" s="42"/>
    </row>
    <row r="42" spans="2:23" ht="25.5" customHeight="1">
      <c r="B42" s="20" t="s">
        <v>70</v>
      </c>
      <c r="C42" s="41">
        <v>376</v>
      </c>
      <c r="D42" s="63">
        <v>102</v>
      </c>
      <c r="E42" s="82">
        <f>IFERROR(IF($D42&lt;&gt;0,$C42*$D42,""),"")</f>
        <v>38352</v>
      </c>
      <c r="K42" s="42"/>
      <c r="L42" s="4"/>
      <c r="M42" s="8"/>
      <c r="N42" s="114"/>
      <c r="O42" s="4"/>
      <c r="P42" s="8"/>
      <c r="Q42" s="114"/>
      <c r="R42" s="42"/>
    </row>
    <row r="43" spans="2:23" ht="25.5" customHeight="1">
      <c r="B43" s="21" t="s">
        <v>71</v>
      </c>
      <c r="C43" s="37">
        <v>376</v>
      </c>
      <c r="D43" s="64">
        <v>21</v>
      </c>
      <c r="E43" s="83">
        <f>IFERROR(IF($D43&lt;&gt;0,$C43*$D43,""),"")</f>
        <v>7896</v>
      </c>
      <c r="K43" s="42"/>
      <c r="L43" s="4"/>
      <c r="M43" s="8"/>
      <c r="N43" s="114"/>
      <c r="O43" s="4"/>
      <c r="P43" s="8"/>
      <c r="Q43" s="114"/>
      <c r="R43" s="42"/>
    </row>
    <row r="44" spans="2:23" ht="25.5" customHeight="1">
      <c r="B44" s="22"/>
      <c r="C44" s="38" t="s">
        <v>22</v>
      </c>
      <c r="D44" s="65">
        <f>IFERROR(IF(SUM($D$42:$D$43)&lt;&gt;0,SUM($D$42:$D$43),""),"")</f>
        <v>123</v>
      </c>
      <c r="E44" s="84">
        <f>IFERROR(IF($D44&lt;&gt;"",SUM($E$42:$E$43),""),"")</f>
        <v>46248</v>
      </c>
      <c r="K44" s="42"/>
      <c r="L44" s="4"/>
      <c r="M44" s="8"/>
      <c r="N44" s="114"/>
      <c r="O44" s="4"/>
      <c r="P44" s="8"/>
      <c r="Q44" s="114"/>
      <c r="R44" s="42"/>
    </row>
    <row r="45" spans="2:23" ht="25.5" customHeight="1">
      <c r="B45" s="20" t="s">
        <v>73</v>
      </c>
      <c r="C45" s="41">
        <v>2200</v>
      </c>
      <c r="D45" s="63">
        <v>1</v>
      </c>
      <c r="E45" s="82">
        <f>IFERROR(IF($D45&lt;&gt;0,$C45*$D45,""),"")</f>
        <v>2200</v>
      </c>
      <c r="F45" s="4" t="s">
        <v>94</v>
      </c>
      <c r="K45" s="136" t="s">
        <v>24</v>
      </c>
      <c r="L45" s="143"/>
      <c r="M45" s="146"/>
      <c r="N45" s="146"/>
      <c r="O45" s="146"/>
      <c r="P45" s="154" t="s">
        <v>77</v>
      </c>
    </row>
    <row r="46" spans="2:23" ht="25.5" customHeight="1">
      <c r="B46" s="23" t="s">
        <v>74</v>
      </c>
      <c r="C46" s="37">
        <v>2200</v>
      </c>
      <c r="D46" s="64"/>
      <c r="E46" s="83" t="str">
        <f>IFERROR(IF($D46&lt;&gt;0,$C46*$D46,""),"")</f>
        <v/>
      </c>
      <c r="K46" s="137" t="s">
        <v>89</v>
      </c>
      <c r="L46" s="144"/>
      <c r="M46" s="147"/>
      <c r="N46" s="147"/>
      <c r="O46" s="147"/>
      <c r="P46" s="155">
        <v>100</v>
      </c>
    </row>
    <row r="47" spans="2:23" ht="25.5" customHeight="1">
      <c r="B47" s="21" t="s">
        <v>76</v>
      </c>
      <c r="C47" s="37">
        <v>880</v>
      </c>
      <c r="D47" s="64"/>
      <c r="E47" s="83" t="str">
        <f>IFERROR(IF($D47&lt;&gt;0,$C47*$D47,""),"")</f>
        <v/>
      </c>
      <c r="K47" s="137" t="s">
        <v>88</v>
      </c>
      <c r="L47" s="144"/>
      <c r="M47" s="147"/>
      <c r="N47" s="147"/>
      <c r="O47" s="147"/>
      <c r="P47" s="155">
        <v>120</v>
      </c>
    </row>
    <row r="48" spans="2:23" ht="25.5" customHeight="1">
      <c r="B48" s="21" t="s">
        <v>27</v>
      </c>
      <c r="C48" s="37">
        <v>2200</v>
      </c>
      <c r="D48" s="64"/>
      <c r="E48" s="83" t="str">
        <f>IFERROR(IF($D48&lt;&gt;0,$C48*$D48,""),"")</f>
        <v/>
      </c>
      <c r="K48" s="137" t="s">
        <v>75</v>
      </c>
      <c r="L48" s="144"/>
      <c r="M48" s="147"/>
      <c r="N48" s="147"/>
      <c r="O48" s="147"/>
      <c r="P48" s="155">
        <v>550</v>
      </c>
    </row>
    <row r="49" spans="2:16" ht="25.5" customHeight="1">
      <c r="B49" s="11"/>
      <c r="C49" s="38" t="s">
        <v>22</v>
      </c>
      <c r="D49" s="65">
        <f>IFERROR(IF(SUM($D$45:$D$48)&lt;&gt;0,SUM($D$45:$D$48),""),"")</f>
        <v>1</v>
      </c>
      <c r="E49" s="84">
        <f>IFERROR(IF($D49&lt;&gt;"",SUM($E$45:$E$48),""),"")</f>
        <v>2200</v>
      </c>
      <c r="K49" s="137" t="s">
        <v>87</v>
      </c>
      <c r="L49" s="144"/>
      <c r="M49" s="147"/>
      <c r="N49" s="147"/>
      <c r="O49" s="147"/>
      <c r="P49" s="155">
        <v>100</v>
      </c>
    </row>
    <row r="50" spans="2:16" ht="25.5" customHeight="1">
      <c r="B50" s="4"/>
      <c r="C50" s="19"/>
      <c r="D50" s="66" t="s">
        <v>44</v>
      </c>
      <c r="E50" s="53">
        <f>IFERROR(IF(SUM(E44,E49)&lt;&gt;0,SUM(E49,E44),""),"")</f>
        <v>48448</v>
      </c>
      <c r="K50" s="137" t="s">
        <v>86</v>
      </c>
      <c r="L50" s="144"/>
      <c r="M50" s="147"/>
      <c r="N50" s="147"/>
      <c r="O50" s="147"/>
      <c r="P50" s="155">
        <v>80</v>
      </c>
    </row>
    <row r="51" spans="2:16" ht="25.5" customHeight="1">
      <c r="B51" s="4"/>
      <c r="C51" s="4"/>
      <c r="D51" s="4"/>
      <c r="E51" s="4"/>
      <c r="F51" s="4"/>
      <c r="K51" s="137" t="s">
        <v>85</v>
      </c>
      <c r="L51" s="144"/>
      <c r="M51" s="147"/>
      <c r="N51" s="147"/>
      <c r="O51" s="147"/>
      <c r="P51" s="155">
        <v>130</v>
      </c>
    </row>
    <row r="52" spans="2:16" ht="25.5" customHeight="1">
      <c r="B52" s="12" t="s">
        <v>91</v>
      </c>
      <c r="C52" s="8" t="s">
        <v>25</v>
      </c>
      <c r="D52" s="67" t="s">
        <v>62</v>
      </c>
      <c r="H52" s="4"/>
      <c r="I52" s="4"/>
      <c r="J52" s="4"/>
      <c r="K52" s="137" t="s">
        <v>84</v>
      </c>
      <c r="L52" s="144"/>
      <c r="M52" s="147"/>
      <c r="N52" s="147"/>
      <c r="O52" s="147"/>
      <c r="P52" s="155">
        <v>180</v>
      </c>
    </row>
    <row r="53" spans="2:16" ht="25.5" customHeight="1">
      <c r="B53" s="4"/>
      <c r="C53" s="44" t="s">
        <v>65</v>
      </c>
      <c r="D53" s="68">
        <f>I59</f>
        <v>18900</v>
      </c>
      <c r="E53" s="4"/>
      <c r="F53" s="4"/>
      <c r="G53" s="4"/>
      <c r="H53" s="4"/>
      <c r="I53" s="4"/>
      <c r="J53" s="4"/>
      <c r="K53" s="137" t="s">
        <v>83</v>
      </c>
      <c r="L53" s="144"/>
      <c r="M53" s="147"/>
      <c r="N53" s="147"/>
      <c r="O53" s="147"/>
      <c r="P53" s="155">
        <v>20</v>
      </c>
    </row>
    <row r="54" spans="2:16" ht="25.5" customHeight="1">
      <c r="B54" s="24" t="s">
        <v>93</v>
      </c>
      <c r="C54" s="45"/>
      <c r="D54" s="45"/>
      <c r="E54" s="45"/>
      <c r="F54" s="45"/>
      <c r="G54" s="45" t="s">
        <v>77</v>
      </c>
      <c r="H54" s="45" t="s">
        <v>90</v>
      </c>
      <c r="I54" s="124" t="s">
        <v>23</v>
      </c>
      <c r="J54" s="4"/>
      <c r="K54" s="137" t="s">
        <v>72</v>
      </c>
      <c r="L54" s="144"/>
      <c r="M54" s="147"/>
      <c r="N54" s="147"/>
      <c r="O54" s="147"/>
      <c r="P54" s="155">
        <v>10</v>
      </c>
    </row>
    <row r="55" spans="2:16" ht="25.5" customHeight="1">
      <c r="B55" s="25" t="s">
        <v>84</v>
      </c>
      <c r="C55" s="46"/>
      <c r="D55" s="46"/>
      <c r="E55" s="46"/>
      <c r="F55" s="46"/>
      <c r="G55" s="104">
        <f>IFERROR(VLOOKUP(B55,$K$45:$P$59,6,FALSE),"")</f>
        <v>180</v>
      </c>
      <c r="H55" s="115">
        <v>105</v>
      </c>
      <c r="I55" s="125">
        <f>IFERROR(IF(H55&lt;&gt;"",G55*H55,""),"")</f>
        <v>18900</v>
      </c>
      <c r="J55" s="4"/>
      <c r="K55" s="137" t="s">
        <v>82</v>
      </c>
      <c r="L55" s="144"/>
      <c r="M55" s="147"/>
      <c r="N55" s="147"/>
      <c r="O55" s="147"/>
      <c r="P55" s="155">
        <v>20</v>
      </c>
    </row>
    <row r="56" spans="2:16" ht="25.5" customHeight="1">
      <c r="B56" s="25"/>
      <c r="C56" s="46"/>
      <c r="D56" s="46"/>
      <c r="E56" s="46"/>
      <c r="F56" s="46"/>
      <c r="G56" s="104" t="str">
        <f>IFERROR(VLOOKUP(B56,$K$45:$P$59,6,FALSE),"")</f>
        <v/>
      </c>
      <c r="H56" s="115"/>
      <c r="I56" s="125" t="str">
        <f>IFERROR(IF(H56&lt;&gt;"",G56*H56,""),"")</f>
        <v/>
      </c>
      <c r="J56" s="4"/>
      <c r="K56" s="137" t="s">
        <v>81</v>
      </c>
      <c r="L56" s="144"/>
      <c r="M56" s="147"/>
      <c r="N56" s="147"/>
      <c r="O56" s="147"/>
      <c r="P56" s="155">
        <v>220</v>
      </c>
    </row>
    <row r="57" spans="2:16" ht="25.5" customHeight="1">
      <c r="B57" s="25"/>
      <c r="C57" s="46"/>
      <c r="D57" s="46"/>
      <c r="E57" s="46"/>
      <c r="F57" s="46"/>
      <c r="G57" s="104" t="str">
        <f>IFERROR(VLOOKUP(B57,$K$45:$P$59,6,FALSE),"")</f>
        <v/>
      </c>
      <c r="H57" s="115"/>
      <c r="I57" s="125" t="str">
        <f>IFERROR(IF(H57&lt;&gt;"",G57*H57,""),"")</f>
        <v/>
      </c>
      <c r="J57" s="4"/>
      <c r="K57" s="137" t="s">
        <v>80</v>
      </c>
      <c r="L57" s="144"/>
      <c r="M57" s="147"/>
      <c r="N57" s="147"/>
      <c r="O57" s="147"/>
      <c r="P57" s="155">
        <v>130</v>
      </c>
    </row>
    <row r="58" spans="2:16" ht="25.5" customHeight="1">
      <c r="B58" s="26"/>
      <c r="C58" s="47"/>
      <c r="D58" s="47"/>
      <c r="E58" s="47"/>
      <c r="F58" s="47"/>
      <c r="G58" s="105" t="str">
        <f>IFERROR(VLOOKUP(B58,$K$45:$P$59,6,FALSE),"")</f>
        <v/>
      </c>
      <c r="H58" s="116"/>
      <c r="I58" s="126" t="str">
        <f>IFERROR(IF(H58&lt;&gt;"",G58*H58,""),"")</f>
        <v/>
      </c>
      <c r="J58" s="4"/>
      <c r="K58" s="137" t="s">
        <v>79</v>
      </c>
      <c r="L58" s="144"/>
      <c r="M58" s="147"/>
      <c r="N58" s="147"/>
      <c r="O58" s="147"/>
      <c r="P58" s="155">
        <v>70</v>
      </c>
    </row>
    <row r="59" spans="2:16" ht="25.5" customHeight="1">
      <c r="B59" s="4"/>
      <c r="C59" s="4"/>
      <c r="D59" s="4"/>
      <c r="E59" s="4"/>
      <c r="F59" s="4"/>
      <c r="G59" s="4"/>
      <c r="H59" s="117" t="s">
        <v>44</v>
      </c>
      <c r="I59" s="127">
        <f>IFERROR(IF(SUM(I55:I58)&lt;&gt;0,SUM(I55:I58),""),"")</f>
        <v>18900</v>
      </c>
      <c r="J59" s="4"/>
      <c r="K59" s="138" t="s">
        <v>78</v>
      </c>
      <c r="L59" s="145"/>
      <c r="M59" s="148"/>
      <c r="N59" s="148"/>
      <c r="O59" s="148"/>
      <c r="P59" s="156">
        <v>10</v>
      </c>
    </row>
    <row r="60" spans="2:16" ht="25.5" customHeight="1">
      <c r="B60" s="4"/>
      <c r="C60" s="4"/>
      <c r="D60" s="4"/>
      <c r="E60" s="4"/>
      <c r="F60" s="4"/>
      <c r="G60" s="4"/>
      <c r="H60" s="4"/>
      <c r="I60" s="4"/>
      <c r="J60" s="4"/>
    </row>
    <row r="61" spans="2:16" ht="25.5" customHeight="1">
      <c r="B61" s="27"/>
      <c r="C61" s="48"/>
      <c r="D61" s="69"/>
      <c r="E61" s="69"/>
      <c r="F61" s="96"/>
      <c r="G61" s="106"/>
      <c r="H61" s="106"/>
      <c r="I61" s="4"/>
      <c r="J61" s="4"/>
    </row>
    <row r="62" spans="2:16" ht="25.5" customHeight="1">
      <c r="B62" s="27"/>
      <c r="C62" s="27"/>
      <c r="D62" s="27"/>
      <c r="E62" s="27"/>
      <c r="F62" s="27"/>
      <c r="G62" s="27"/>
      <c r="H62" s="27"/>
      <c r="I62" s="4"/>
      <c r="J62" s="4"/>
    </row>
    <row r="63" spans="2:16" ht="25.5" customHeight="1">
      <c r="B63" s="27"/>
      <c r="C63" s="27"/>
      <c r="D63" s="27"/>
      <c r="E63" s="27"/>
      <c r="F63" s="97"/>
      <c r="G63" s="27"/>
      <c r="H63" s="118"/>
      <c r="I63" s="4"/>
      <c r="J63" s="4"/>
    </row>
    <row r="64" spans="2:16" ht="25.5" customHeight="1">
      <c r="B64" s="28"/>
      <c r="C64" s="49"/>
      <c r="D64" s="28"/>
      <c r="E64" s="27"/>
      <c r="G64" s="27"/>
      <c r="H64" s="119"/>
      <c r="I64" s="4"/>
      <c r="J64" s="4"/>
    </row>
    <row r="65" spans="2:10" ht="25.5" customHeight="1">
      <c r="B65" s="27"/>
      <c r="C65" s="27"/>
      <c r="D65" s="27"/>
      <c r="E65" s="27"/>
      <c r="G65" s="27"/>
      <c r="H65" s="119"/>
      <c r="I65" s="4"/>
      <c r="J65" s="4"/>
    </row>
    <row r="66" spans="2:10" ht="25.5" customHeight="1">
      <c r="B66" s="27"/>
      <c r="C66" s="27"/>
      <c r="D66" s="27"/>
      <c r="E66" s="27"/>
      <c r="G66" s="27"/>
      <c r="H66" s="119"/>
      <c r="I66" s="4"/>
      <c r="J66" s="4"/>
    </row>
    <row r="67" spans="2:10" ht="25.5" customHeight="1">
      <c r="B67" s="27"/>
      <c r="C67" s="27"/>
      <c r="D67" s="27"/>
      <c r="E67" s="27"/>
      <c r="G67" s="27"/>
      <c r="H67" s="119"/>
      <c r="I67" s="4"/>
      <c r="J67" s="4"/>
    </row>
    <row r="68" spans="2:10" ht="25.5" customHeight="1">
      <c r="B68" s="4"/>
      <c r="C68" s="4"/>
      <c r="D68" s="4"/>
      <c r="E68" s="4"/>
      <c r="F68" s="4"/>
      <c r="G68" s="4"/>
      <c r="H68" s="4"/>
      <c r="I68" s="4"/>
      <c r="J68" s="4"/>
    </row>
    <row r="69" spans="2:10" ht="25.5" customHeight="1">
      <c r="B69" s="4"/>
      <c r="C69" s="4"/>
      <c r="D69" s="4"/>
      <c r="E69" s="4"/>
      <c r="F69" s="4"/>
      <c r="G69" s="4"/>
      <c r="H69" s="4"/>
      <c r="I69" s="4"/>
      <c r="J69" s="4"/>
    </row>
  </sheetData>
  <protectedRanges>
    <protectedRange sqref="C4 C6 D18 D22:D25 F22:F25 H22:H25 J22:J25 M22:M25 O22:O25 Q22:Q25 S22:S25 M33:M35 J33:J35 J37:J38 G33:G35 D33:D35 D37:D38 D29" name="入力項目"/>
  </protectedRanges>
  <mergeCells count="13">
    <mergeCell ref="K1:P1"/>
    <mergeCell ref="B2:I2"/>
    <mergeCell ref="C6:I6"/>
    <mergeCell ref="K9:L9"/>
    <mergeCell ref="K10:L10"/>
    <mergeCell ref="K11:L11"/>
    <mergeCell ref="K12:L12"/>
    <mergeCell ref="U27:W27"/>
    <mergeCell ref="B54:F54"/>
    <mergeCell ref="B55:F55"/>
    <mergeCell ref="B56:F56"/>
    <mergeCell ref="B57:F57"/>
    <mergeCell ref="B58:F58"/>
  </mergeCells>
  <phoneticPr fontId="1" type="Hiragana"/>
  <dataValidations count="3">
    <dataValidation type="list" allowBlank="1" showDropDown="0" showInputMessage="1" showErrorMessage="1" sqref="D61:E61 D39 D14 D25">
      <formula1>"納入通知書,現金"</formula1>
    </dataValidation>
    <dataValidation type="list" allowBlank="1" showDropDown="0" showInputMessage="1" showErrorMessage="1" sqref="D52">
      <formula1>"指定口座への振込,現金"</formula1>
    </dataValidation>
    <dataValidation type="list" allowBlank="1" showDropDown="0" showInputMessage="1" showErrorMessage="1" sqref="B55:F58">
      <formula1>$K$46:$K$59</formula1>
    </dataValidation>
  </dataValidations>
  <printOptions horizontalCentered="1"/>
  <pageMargins left="0.50314960629921257" right="0.30629921259842519" top="0.35629921259842523" bottom="0.15944881889763782" header="0.3" footer="0.3"/>
  <pageSetup paperSize="9" scale="37" fitToWidth="1" fitToHeight="1" orientation="landscape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U39"/>
  <sheetViews>
    <sheetView zoomScale="70" zoomScaleNormal="70" workbookViewId="0">
      <selection activeCell="B13" sqref="B13"/>
    </sheetView>
  </sheetViews>
  <sheetFormatPr defaultRowHeight="18"/>
  <cols>
    <col min="1" max="1" width="11.3984375" customWidth="1"/>
    <col min="2" max="2" width="9.19921875" bestFit="1" customWidth="1"/>
    <col min="3" max="3" width="13.09765625" customWidth="1"/>
    <col min="4" max="4" width="12.59765625" customWidth="1"/>
    <col min="5" max="10" width="10.69921875" customWidth="1"/>
    <col min="11" max="11" width="8.3984375" customWidth="1"/>
    <col min="12" max="19" width="10.69921875" customWidth="1"/>
  </cols>
  <sheetData>
    <row r="1" spans="1:21" ht="22.2">
      <c r="I1" s="176" t="s">
        <v>35</v>
      </c>
    </row>
    <row r="2" spans="1:21" ht="29.55">
      <c r="B2" s="174" t="s">
        <v>39</v>
      </c>
      <c r="I2" s="13" t="s">
        <v>48</v>
      </c>
      <c r="J2" s="191" t="s">
        <v>25</v>
      </c>
      <c r="K2" s="180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2.95">
      <c r="I3" s="4"/>
      <c r="J3" s="34" t="s">
        <v>21</v>
      </c>
      <c r="K3" s="181">
        <f>IFERROR(IF(SUM(L14,O14)&lt;&gt;0,SUM(L14,O14),""),"")</f>
        <v>540</v>
      </c>
      <c r="L3" s="4"/>
      <c r="M3" s="4"/>
      <c r="N3" s="4"/>
      <c r="O3" s="4"/>
      <c r="P3" s="141" t="s">
        <v>12</v>
      </c>
      <c r="Q3" s="181" t="str">
        <f>IFERROR(IF(SUM(R14,U14)&lt;&gt;0,SUM(R14,U14),""),"")</f>
        <v/>
      </c>
      <c r="R3" s="4"/>
      <c r="S3" s="4"/>
      <c r="T3" s="4"/>
      <c r="U3" s="4"/>
    </row>
    <row r="4" spans="1:21" ht="22.95">
      <c r="B4" s="8" t="s">
        <v>46</v>
      </c>
      <c r="C4" s="30" t="s">
        <v>49</v>
      </c>
      <c r="D4" s="30"/>
      <c r="E4" s="30"/>
      <c r="F4" s="30"/>
      <c r="G4" s="30"/>
      <c r="I4" s="13"/>
      <c r="J4" s="39"/>
      <c r="K4" s="59" t="s">
        <v>6</v>
      </c>
      <c r="L4" s="75"/>
      <c r="M4" s="39"/>
      <c r="N4" s="99" t="s">
        <v>45</v>
      </c>
      <c r="O4" s="109"/>
      <c r="P4" s="142" t="s">
        <v>9</v>
      </c>
      <c r="Q4" s="59" t="s">
        <v>6</v>
      </c>
      <c r="R4" s="75"/>
      <c r="S4" s="150" t="s">
        <v>9</v>
      </c>
      <c r="T4" s="99" t="s">
        <v>45</v>
      </c>
      <c r="U4" s="109"/>
    </row>
    <row r="5" spans="1:21" ht="22.95">
      <c r="I5" s="13"/>
      <c r="J5" s="43" t="s">
        <v>20</v>
      </c>
      <c r="K5" s="60" t="s">
        <v>43</v>
      </c>
      <c r="L5" s="76" t="s">
        <v>23</v>
      </c>
      <c r="M5" s="87" t="s">
        <v>20</v>
      </c>
      <c r="N5" s="100" t="s">
        <v>43</v>
      </c>
      <c r="O5" s="110" t="s">
        <v>23</v>
      </c>
      <c r="P5" s="43" t="s">
        <v>20</v>
      </c>
      <c r="Q5" s="60" t="s">
        <v>43</v>
      </c>
      <c r="R5" s="76" t="s">
        <v>23</v>
      </c>
      <c r="S5" s="87" t="s">
        <v>20</v>
      </c>
      <c r="T5" s="100" t="s">
        <v>43</v>
      </c>
      <c r="U5" s="110" t="s">
        <v>23</v>
      </c>
    </row>
    <row r="6" spans="1:21" ht="22.2">
      <c r="B6" s="8" t="s">
        <v>1</v>
      </c>
      <c r="C6" s="30"/>
      <c r="D6" s="30"/>
      <c r="E6" s="30"/>
      <c r="F6" s="30"/>
      <c r="G6" s="30"/>
      <c r="I6" s="189" t="s">
        <v>56</v>
      </c>
      <c r="J6" s="41">
        <v>540</v>
      </c>
      <c r="K6" s="192">
        <v>1</v>
      </c>
      <c r="L6" s="195">
        <f>IFERROR(IF(K6&lt;&gt;0,$J6*K6,""),"")</f>
        <v>540</v>
      </c>
      <c r="M6" s="88">
        <v>430</v>
      </c>
      <c r="N6" s="192"/>
      <c r="O6" s="195" t="str">
        <f>IFERROR(IF(N6&lt;&gt;0,$M6*N6,""),"")</f>
        <v/>
      </c>
      <c r="P6" s="41">
        <v>270</v>
      </c>
      <c r="Q6" s="192"/>
      <c r="R6" s="195" t="str">
        <f>IFERROR(IF(Q6&lt;&gt;0,$P6*Q6,""),"")</f>
        <v/>
      </c>
      <c r="S6" s="88">
        <v>215</v>
      </c>
      <c r="T6" s="192"/>
      <c r="U6" s="195" t="str">
        <f>IFERROR(IF(T6&lt;&gt;0,$S6*T6,""),"")</f>
        <v/>
      </c>
    </row>
    <row r="7" spans="1:21" ht="22.2">
      <c r="H7" s="4" t="s">
        <v>57</v>
      </c>
      <c r="I7" s="10" t="s">
        <v>41</v>
      </c>
      <c r="J7" s="37">
        <v>600</v>
      </c>
      <c r="K7" s="193"/>
      <c r="L7" s="125" t="str">
        <f>IFERROR(IF(K7&lt;&gt;0,$J7*K7,""),"")</f>
        <v/>
      </c>
      <c r="M7" s="89">
        <v>480</v>
      </c>
      <c r="N7" s="193"/>
      <c r="O7" s="125" t="str">
        <f>IFERROR(IF(N7&lt;&gt;0,$M7*N7,""),"")</f>
        <v/>
      </c>
      <c r="P7" s="37">
        <v>300</v>
      </c>
      <c r="Q7" s="193"/>
      <c r="R7" s="125" t="str">
        <f>IFERROR(IF(Q7&lt;&gt;0,$P7*Q7,""),"")</f>
        <v/>
      </c>
      <c r="S7" s="89">
        <v>240</v>
      </c>
      <c r="T7" s="193"/>
      <c r="U7" s="125" t="str">
        <f>IFERROR(IF(T7&lt;&gt;0,$S7*T7,""),"")</f>
        <v/>
      </c>
    </row>
    <row r="8" spans="1:21" ht="22.2">
      <c r="B8" s="8" t="s">
        <v>40</v>
      </c>
      <c r="C8" s="175">
        <f>IFERROR(IF(SUM(E20,N20,K3,Q3)&lt;&gt;0,SUM(E20,N20,K3,Q3),""),"")</f>
        <v>1190</v>
      </c>
      <c r="D8" s="175"/>
      <c r="E8" s="70" t="str">
        <f>IFERROR(IF(C8="","","円"),"")</f>
        <v>円</v>
      </c>
      <c r="I8" s="10" t="s">
        <v>29</v>
      </c>
      <c r="J8" s="37">
        <v>820</v>
      </c>
      <c r="K8" s="193"/>
      <c r="L8" s="125" t="str">
        <f>IFERROR(IF(K8&lt;&gt;0,$J8*K8,""),"")</f>
        <v/>
      </c>
      <c r="M8" s="90">
        <v>650</v>
      </c>
      <c r="N8" s="193"/>
      <c r="O8" s="125" t="str">
        <f>IFERROR(IF(N8&lt;&gt;0,$M8*N8,""),"")</f>
        <v/>
      </c>
      <c r="P8" s="37">
        <v>410</v>
      </c>
      <c r="Q8" s="193"/>
      <c r="R8" s="125" t="str">
        <f>IFERROR(IF(Q8&lt;&gt;0,$P8*Q8,""),"")</f>
        <v/>
      </c>
      <c r="S8" s="90">
        <v>325</v>
      </c>
      <c r="T8" s="193"/>
      <c r="U8" s="125" t="str">
        <f>IFERROR(IF(T8&lt;&gt;0,$S8*T8,""),"")</f>
        <v/>
      </c>
    </row>
    <row r="9" spans="1:21" ht="22.95">
      <c r="B9" s="4"/>
      <c r="C9" s="32"/>
      <c r="D9" s="4"/>
      <c r="I9" s="190"/>
      <c r="J9" s="38" t="s">
        <v>22</v>
      </c>
      <c r="K9" s="194">
        <f>IFERROR(IF(SUM(K6:K8)&lt;&gt;0,SUM(K4:K8),""),"")</f>
        <v>1</v>
      </c>
      <c r="L9" s="126">
        <f>IFERROR(IF(K9&lt;&gt;"",SUM(L6:L8),""),"")</f>
        <v>540</v>
      </c>
      <c r="M9" s="91" t="s">
        <v>22</v>
      </c>
      <c r="N9" s="194" t="str">
        <f>IFERROR(IF(SUM(N6:N8)&lt;&gt;0,SUM(N4:N8),""),"")</f>
        <v/>
      </c>
      <c r="O9" s="126" t="str">
        <f>IFERROR(IF(N9&lt;&gt;"",SUM(O6:O8),""),"")</f>
        <v/>
      </c>
      <c r="P9" s="38" t="s">
        <v>22</v>
      </c>
      <c r="Q9" s="194" t="str">
        <f>IFERROR(IF(SUM(Q6:Q8)&lt;&gt;0,SUM(Q4:Q8),""),"")</f>
        <v/>
      </c>
      <c r="R9" s="126" t="str">
        <f>IFERROR(IF(Q9&lt;&gt;"",SUM(R6:R8),""),"")</f>
        <v/>
      </c>
      <c r="S9" s="91" t="s">
        <v>22</v>
      </c>
      <c r="T9" s="194" t="str">
        <f>IFERROR(IF(SUM(T6:T8)&lt;&gt;0,SUM(T4:T8),""),"")</f>
        <v/>
      </c>
      <c r="U9" s="126" t="str">
        <f>IFERROR(IF(T9&lt;&gt;"",SUM(U6:U8),""),"")</f>
        <v/>
      </c>
    </row>
    <row r="10" spans="1:21" ht="22.2">
      <c r="C10" s="8" t="s">
        <v>51</v>
      </c>
      <c r="D10" s="179">
        <f>IFERROR(IF(SUM(E20,N20)&lt;&gt;0,SUM(E20,N20),""),"")</f>
        <v>650</v>
      </c>
      <c r="E10" s="179"/>
      <c r="F10" s="70" t="str">
        <f>IFERROR(IF(D10="","","円"),"")</f>
        <v>円</v>
      </c>
      <c r="G10" s="8"/>
      <c r="H10" s="70"/>
      <c r="I10" s="189" t="s">
        <v>30</v>
      </c>
      <c r="J10" s="41">
        <v>540</v>
      </c>
      <c r="K10" s="192"/>
      <c r="L10" s="195" t="str">
        <f>IFERROR(IF(K10&lt;&gt;0,$J10*K10,""),"")</f>
        <v/>
      </c>
      <c r="M10" s="92"/>
      <c r="N10" s="196"/>
      <c r="O10" s="199" t="str">
        <f>IFERROR(IF(N10&lt;&gt;0,$M10*N10,""),"")</f>
        <v/>
      </c>
      <c r="P10" s="41">
        <v>270</v>
      </c>
      <c r="Q10" s="192"/>
      <c r="R10" s="195" t="str">
        <f>IFERROR(IF(Q10&lt;&gt;0,$P10*Q10,""),"")</f>
        <v/>
      </c>
      <c r="S10" s="92"/>
      <c r="T10" s="196"/>
      <c r="U10" s="199" t="str">
        <f>IFERROR(IF(T10&lt;&gt;0,$M10*T10,""),"")</f>
        <v/>
      </c>
    </row>
    <row r="11" spans="1:21" ht="22.2">
      <c r="C11" s="8" t="s">
        <v>52</v>
      </c>
      <c r="D11" s="179">
        <f>IFERROR(IF(SUM(K3,Q3)&lt;&gt;0,SUM(K3,Q3),""),"")</f>
        <v>540</v>
      </c>
      <c r="E11" s="179"/>
      <c r="F11" s="70" t="str">
        <f>IFERROR(IF(D11="","","円"),"")</f>
        <v>円</v>
      </c>
      <c r="G11" s="8"/>
      <c r="H11" s="8" t="s">
        <v>58</v>
      </c>
      <c r="I11" s="10" t="s">
        <v>41</v>
      </c>
      <c r="J11" s="37">
        <v>600</v>
      </c>
      <c r="K11" s="193"/>
      <c r="L11" s="125" t="str">
        <f>IFERROR(IF(K11&lt;&gt;0,$J11*K11,""),"")</f>
        <v/>
      </c>
      <c r="M11" s="93"/>
      <c r="N11" s="197"/>
      <c r="O11" s="200" t="str">
        <f>IFERROR(IF(N11&lt;&gt;0,$M11*N11,""),"")</f>
        <v/>
      </c>
      <c r="P11" s="37">
        <v>300</v>
      </c>
      <c r="Q11" s="193"/>
      <c r="R11" s="125" t="str">
        <f>IFERROR(IF(Q11&lt;&gt;0,$P11*Q11,""),"")</f>
        <v/>
      </c>
      <c r="S11" s="93"/>
      <c r="T11" s="197"/>
      <c r="U11" s="200" t="str">
        <f>IFERROR(IF(T11&lt;&gt;0,$M11*T11,""),"")</f>
        <v/>
      </c>
    </row>
    <row r="12" spans="1:21" ht="22.2">
      <c r="A12" s="4"/>
      <c r="B12" s="32"/>
      <c r="C12" s="4"/>
      <c r="F12" s="8"/>
      <c r="G12" s="186"/>
      <c r="H12" s="70"/>
      <c r="I12" s="10" t="s">
        <v>29</v>
      </c>
      <c r="J12" s="37">
        <v>820</v>
      </c>
      <c r="K12" s="193"/>
      <c r="L12" s="125" t="str">
        <f>IFERROR(IF(K12&lt;&gt;0,$J12*K12,""),"")</f>
        <v/>
      </c>
      <c r="M12" s="94"/>
      <c r="N12" s="197"/>
      <c r="O12" s="200" t="str">
        <f>IFERROR(IF(N12&lt;&gt;0,$M12*N12,""),"")</f>
        <v/>
      </c>
      <c r="P12" s="37">
        <v>410</v>
      </c>
      <c r="Q12" s="193"/>
      <c r="R12" s="125" t="str">
        <f>IFERROR(IF(Q12&lt;&gt;0,$P12*Q12,""),"")</f>
        <v/>
      </c>
      <c r="S12" s="94"/>
      <c r="T12" s="197"/>
      <c r="U12" s="200" t="str">
        <f>IFERROR(IF(T12&lt;&gt;0,$M12*T12,""),"")</f>
        <v/>
      </c>
    </row>
    <row r="13" spans="1:21" ht="22.95">
      <c r="A13" s="4"/>
      <c r="B13" s="32"/>
      <c r="F13" s="8"/>
      <c r="G13" s="186"/>
      <c r="H13" s="70"/>
      <c r="I13" s="11"/>
      <c r="J13" s="38" t="s">
        <v>22</v>
      </c>
      <c r="K13" s="194" t="str">
        <f>IFERROR(IF(SUM(K10:K12)&lt;&gt;0,SUM(K10:K12),""),"")</f>
        <v/>
      </c>
      <c r="L13" s="126" t="str">
        <f>IFERROR(IF(K13&lt;&gt;"",SUM(L10:L12),""),"")</f>
        <v/>
      </c>
      <c r="M13" s="95"/>
      <c r="N13" s="198" t="str">
        <f>IFERROR(IF(SUM(N10:N12)&lt;&gt;0,SUM(N10:N12),""),"")</f>
        <v/>
      </c>
      <c r="O13" s="201" t="str">
        <f>IFERROR(IF(N13&lt;&gt;"",SUM(O10:O12),""),"")</f>
        <v/>
      </c>
      <c r="P13" s="38" t="s">
        <v>22</v>
      </c>
      <c r="Q13" s="194" t="str">
        <f>IFERROR(IF(SUM(Q10:Q12)&lt;&gt;0,SUM(Q10:Q12),""),"")</f>
        <v/>
      </c>
      <c r="R13" s="126" t="str">
        <f>IFERROR(IF(Q13&lt;&gt;"",SUM(R10:R12),""),"")</f>
        <v/>
      </c>
      <c r="S13" s="95"/>
      <c r="T13" s="198" t="str">
        <f>IFERROR(IF(SUM(T10:T12)&lt;&gt;0,SUM(T10:T12),""),"")</f>
        <v/>
      </c>
      <c r="U13" s="201" t="str">
        <f>IFERROR(IF(T13&lt;&gt;"",SUM(U10:U12),""),"")</f>
        <v/>
      </c>
    </row>
    <row r="14" spans="1:21" ht="22.95">
      <c r="E14" s="4"/>
      <c r="F14" s="4"/>
      <c r="G14" s="4"/>
      <c r="H14" s="4"/>
      <c r="I14" s="4"/>
      <c r="J14" s="11"/>
      <c r="K14" s="62" t="s">
        <v>44</v>
      </c>
      <c r="L14" s="127">
        <f>IFERROR(IF(SUM(L9,L13)&lt;&gt;0,SUM(L13,L9),""),"")</f>
        <v>540</v>
      </c>
      <c r="M14" s="19"/>
      <c r="N14" s="66" t="s">
        <v>2</v>
      </c>
      <c r="O14" s="127" t="str">
        <f>IFERROR(IF(SUM(O9,O13)&lt;&gt;0,SUM(O13,O9),""),"")</f>
        <v/>
      </c>
      <c r="P14" s="11"/>
      <c r="Q14" s="62" t="s">
        <v>44</v>
      </c>
      <c r="R14" s="127" t="str">
        <f>IFERROR(IF(SUM(R9,R13)&lt;&gt;0,SUM(R13,R9),""),"")</f>
        <v/>
      </c>
      <c r="S14" s="19"/>
      <c r="T14" s="66" t="s">
        <v>2</v>
      </c>
      <c r="U14" s="127" t="str">
        <f>IFERROR(IF(SUM(U9,U13)&lt;&gt;0,SUM(U13,U9),""),"")</f>
        <v/>
      </c>
    </row>
    <row r="18" spans="1:21" ht="22.2">
      <c r="C18" s="176" t="s">
        <v>35</v>
      </c>
    </row>
    <row r="19" spans="1:21" ht="22.95">
      <c r="C19" s="13" t="s">
        <v>36</v>
      </c>
      <c r="D19" s="33" t="s">
        <v>25</v>
      </c>
      <c r="E19" s="18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22.95">
      <c r="C20" s="8"/>
      <c r="D20" s="34" t="s">
        <v>31</v>
      </c>
      <c r="E20" s="181">
        <f>IFERROR(IF(SUM(E28,G28,I28,K28)&lt;&gt;0,SUM(F28,H28,J28,L28),""),"")</f>
        <v>650</v>
      </c>
      <c r="F20" s="4"/>
      <c r="G20" s="4"/>
      <c r="H20" s="4"/>
      <c r="I20" s="4"/>
      <c r="J20" s="4"/>
      <c r="K20" s="4"/>
      <c r="L20" s="4"/>
      <c r="M20" s="34" t="s">
        <v>26</v>
      </c>
      <c r="N20" s="181" t="str">
        <f>IFERROR(IF(SUM(N28,P28,R28,T28)&lt;&gt;0,SUM(O28,Q28,S28,U28),""),"")</f>
        <v/>
      </c>
      <c r="O20" s="4"/>
      <c r="P20" s="4"/>
      <c r="Q20" s="4"/>
      <c r="R20" s="4"/>
      <c r="S20" s="4"/>
      <c r="T20" s="4"/>
      <c r="U20" s="4"/>
    </row>
    <row r="21" spans="1:21" ht="22.2">
      <c r="C21" s="7" t="s">
        <v>0</v>
      </c>
      <c r="D21" s="35" t="s">
        <v>20</v>
      </c>
      <c r="E21" s="54" t="s">
        <v>4</v>
      </c>
      <c r="F21" s="71"/>
      <c r="G21" s="71" t="s">
        <v>15</v>
      </c>
      <c r="H21" s="71"/>
      <c r="I21" s="71" t="s">
        <v>8</v>
      </c>
      <c r="J21" s="71"/>
      <c r="K21" s="71" t="s">
        <v>17</v>
      </c>
      <c r="L21" s="133"/>
      <c r="M21" s="35" t="s">
        <v>20</v>
      </c>
      <c r="N21" s="54" t="s">
        <v>32</v>
      </c>
      <c r="O21" s="71"/>
      <c r="P21" s="71" t="s">
        <v>33</v>
      </c>
      <c r="Q21" s="71"/>
      <c r="R21" s="71" t="s">
        <v>16</v>
      </c>
      <c r="S21" s="71"/>
      <c r="T21" s="71" t="s">
        <v>34</v>
      </c>
      <c r="U21" s="133"/>
    </row>
    <row r="22" spans="1:21" ht="22.2">
      <c r="C22" s="177" t="s">
        <v>7</v>
      </c>
      <c r="D22" s="36" t="s">
        <v>4</v>
      </c>
      <c r="E22" s="55" t="s">
        <v>18</v>
      </c>
      <c r="F22" s="72" t="s">
        <v>23</v>
      </c>
      <c r="G22" s="85" t="s">
        <v>18</v>
      </c>
      <c r="H22" s="72" t="s">
        <v>23</v>
      </c>
      <c r="I22" s="85" t="s">
        <v>18</v>
      </c>
      <c r="J22" s="72" t="s">
        <v>23</v>
      </c>
      <c r="K22" s="85" t="s">
        <v>18</v>
      </c>
      <c r="L22" s="134" t="s">
        <v>23</v>
      </c>
      <c r="M22" s="36" t="s">
        <v>32</v>
      </c>
      <c r="N22" s="55" t="s">
        <v>18</v>
      </c>
      <c r="O22" s="72" t="s">
        <v>23</v>
      </c>
      <c r="P22" s="85" t="s">
        <v>18</v>
      </c>
      <c r="Q22" s="72" t="s">
        <v>23</v>
      </c>
      <c r="R22" s="85" t="s">
        <v>18</v>
      </c>
      <c r="S22" s="72" t="s">
        <v>23</v>
      </c>
      <c r="T22" s="85" t="s">
        <v>18</v>
      </c>
      <c r="U22" s="134" t="s">
        <v>23</v>
      </c>
    </row>
    <row r="23" spans="1:21" ht="22.2">
      <c r="C23" s="10" t="s">
        <v>5</v>
      </c>
      <c r="D23" s="37">
        <v>650</v>
      </c>
      <c r="E23" s="182">
        <v>1</v>
      </c>
      <c r="F23" s="184">
        <f>IFERROR(IF(E23&lt;&gt;0,$D23*E23,""),"")</f>
        <v>650</v>
      </c>
      <c r="G23" s="187"/>
      <c r="H23" s="184" t="str">
        <f>IFERROR(IF(G23&lt;&gt;0,$D23*G23*2,""),"")</f>
        <v/>
      </c>
      <c r="I23" s="187"/>
      <c r="J23" s="184" t="str">
        <f>IFERROR(IF(I23&lt;&gt;0,$D23*I23*3,""),"")</f>
        <v/>
      </c>
      <c r="K23" s="187"/>
      <c r="L23" s="125" t="str">
        <f>IFERROR(IF(K23&lt;&gt;0,$D23*K23*4,""),"")</f>
        <v/>
      </c>
      <c r="M23" s="37">
        <v>325</v>
      </c>
      <c r="N23" s="182"/>
      <c r="O23" s="184" t="str">
        <f>IFERROR(IF(N23&lt;&gt;0,$M23*N23,""),"")</f>
        <v/>
      </c>
      <c r="P23" s="187"/>
      <c r="Q23" s="184" t="str">
        <f>IFERROR(IF(P23&lt;&gt;0,$M23*P23*2,""),"")</f>
        <v/>
      </c>
      <c r="R23" s="187"/>
      <c r="S23" s="184" t="str">
        <f>IFERROR(IF(R23&lt;&gt;0,$M23*R23*3,""),"")</f>
        <v/>
      </c>
      <c r="T23" s="187"/>
      <c r="U23" s="125" t="str">
        <f>IFERROR(IF(T23&lt;&gt;0,$M23*T23*4,""),"")</f>
        <v/>
      </c>
    </row>
    <row r="24" spans="1:21" ht="22.2">
      <c r="C24" s="10" t="s">
        <v>3</v>
      </c>
      <c r="D24" s="37">
        <v>650</v>
      </c>
      <c r="E24" s="182"/>
      <c r="F24" s="184" t="str">
        <f>IFERROR(IF(E24&lt;&gt;0,$D24*E24,""),"")</f>
        <v/>
      </c>
      <c r="G24" s="187"/>
      <c r="H24" s="184" t="str">
        <f>IFERROR(IF(G24&lt;&gt;0,$D24*G24*2,""),"")</f>
        <v/>
      </c>
      <c r="I24" s="187"/>
      <c r="J24" s="184" t="str">
        <f>IFERROR(IF(I24&lt;&gt;0,$D24*I24*3,""),"")</f>
        <v/>
      </c>
      <c r="K24" s="187"/>
      <c r="L24" s="125" t="str">
        <f>IFERROR(IF(K24&lt;&gt;0,$D24*K24*4,""),"")</f>
        <v/>
      </c>
      <c r="M24" s="37">
        <v>325</v>
      </c>
      <c r="N24" s="182"/>
      <c r="O24" s="184" t="str">
        <f>IFERROR(IF(N24&lt;&gt;0,$M24*N24,""),"")</f>
        <v/>
      </c>
      <c r="P24" s="187"/>
      <c r="Q24" s="184" t="str">
        <f>IFERROR(IF(P24&lt;&gt;0,$M24*P24*2,""),"")</f>
        <v/>
      </c>
      <c r="R24" s="187"/>
      <c r="S24" s="184" t="str">
        <f>IFERROR(IF(R24&lt;&gt;0,$M24*R24*3,""),"")</f>
        <v/>
      </c>
      <c r="T24" s="187"/>
      <c r="U24" s="125" t="str">
        <f>IFERROR(IF(T24&lt;&gt;0,$M24*T24*4,""),"")</f>
        <v/>
      </c>
    </row>
    <row r="25" spans="1:21" ht="22.2">
      <c r="A25" s="4"/>
      <c r="B25" s="8"/>
      <c r="C25" s="178" t="s">
        <v>54</v>
      </c>
      <c r="D25" s="37">
        <v>220</v>
      </c>
      <c r="E25" s="182"/>
      <c r="F25" s="184" t="str">
        <f>IFERROR(IF(E25&lt;&gt;0,$D25*E25,""),"")</f>
        <v/>
      </c>
      <c r="G25" s="187"/>
      <c r="H25" s="184" t="str">
        <f>IFERROR(IF(G25&lt;&gt;0,$D25*G25*2,""),"")</f>
        <v/>
      </c>
      <c r="I25" s="187"/>
      <c r="J25" s="184" t="str">
        <f>IFERROR(IF(I25&lt;&gt;0,$D25*I25*3,""),"")</f>
        <v/>
      </c>
      <c r="K25" s="187"/>
      <c r="L25" s="125" t="str">
        <f>IFERROR(IF(K25&lt;&gt;0,$D25*K25*4,""),"")</f>
        <v/>
      </c>
      <c r="M25" s="37">
        <v>110</v>
      </c>
      <c r="N25" s="182"/>
      <c r="O25" s="184" t="str">
        <f>IFERROR(IF(N25&lt;&gt;0,$M25*N25,""),"")</f>
        <v/>
      </c>
      <c r="P25" s="187"/>
      <c r="Q25" s="184" t="str">
        <f>IFERROR(IF(P25&lt;&gt;0,$M25*P25*2,""),"")</f>
        <v/>
      </c>
      <c r="R25" s="187"/>
      <c r="S25" s="184" t="str">
        <f>IFERROR(IF(R25&lt;&gt;0,$M25*R25*3,""),"")</f>
        <v/>
      </c>
      <c r="T25" s="187"/>
      <c r="U25" s="125" t="str">
        <f>IFERROR(IF(T25&lt;&gt;0,$M25*T25*4,""),"")</f>
        <v/>
      </c>
    </row>
    <row r="26" spans="1:21" ht="22.2">
      <c r="A26" s="4"/>
      <c r="B26" s="8"/>
      <c r="C26" s="178" t="s">
        <v>10</v>
      </c>
      <c r="D26" s="37">
        <v>650</v>
      </c>
      <c r="E26" s="182"/>
      <c r="F26" s="184" t="str">
        <f>IFERROR(IF(E26&lt;&gt;0,$D26*E26,""),"")</f>
        <v/>
      </c>
      <c r="G26" s="187"/>
      <c r="H26" s="184" t="str">
        <f>IFERROR(IF(G26&lt;&gt;0,$D26*G26*2,""),"")</f>
        <v/>
      </c>
      <c r="I26" s="187"/>
      <c r="J26" s="184" t="str">
        <f>IFERROR(IF(I26&lt;&gt;0,$D26*I26*3,""),"")</f>
        <v/>
      </c>
      <c r="K26" s="187"/>
      <c r="L26" s="125" t="str">
        <f>IFERROR(IF(K26&lt;&gt;0,$D26*K26*4,""),"")</f>
        <v/>
      </c>
      <c r="M26" s="37">
        <v>325</v>
      </c>
      <c r="N26" s="182"/>
      <c r="O26" s="184" t="str">
        <f>IFERROR(IF(N26&lt;&gt;0,$M26*N26,""),"")</f>
        <v/>
      </c>
      <c r="P26" s="187"/>
      <c r="Q26" s="184" t="str">
        <f>IFERROR(IF(P26&lt;&gt;0,$M26*P26*2,""),"")</f>
        <v/>
      </c>
      <c r="R26" s="187"/>
      <c r="S26" s="184" t="str">
        <f>IFERROR(IF(R26&lt;&gt;0,$M26*R26*3,""),"")</f>
        <v/>
      </c>
      <c r="T26" s="187"/>
      <c r="U26" s="125" t="str">
        <f>IFERROR(IF(T26&lt;&gt;0,$M26*T26*4,""),"")</f>
        <v/>
      </c>
    </row>
    <row r="27" spans="1:21" ht="22.2">
      <c r="C27" s="10" t="s">
        <v>11</v>
      </c>
      <c r="D27" s="37">
        <v>1100</v>
      </c>
      <c r="E27" s="182"/>
      <c r="F27" s="184" t="str">
        <f>IFERROR(IF(E27&lt;&gt;0,$D27*E27,""),"")</f>
        <v/>
      </c>
      <c r="G27" s="187"/>
      <c r="H27" s="184" t="str">
        <f>IFERROR(IF(G27&lt;&gt;0,$D27*G27*2,""),"")</f>
        <v/>
      </c>
      <c r="I27" s="187"/>
      <c r="J27" s="184" t="str">
        <f>IFERROR(IF(I27&lt;&gt;0,$D27*I27*3,""),"")</f>
        <v/>
      </c>
      <c r="K27" s="187"/>
      <c r="L27" s="125" t="str">
        <f>IFERROR(IF(K27&lt;&gt;0,$D27*K27*4,""),"")</f>
        <v/>
      </c>
      <c r="M27" s="37">
        <v>650</v>
      </c>
      <c r="N27" s="182"/>
      <c r="O27" s="184" t="str">
        <f>IFERROR(IF(N27&lt;&gt;0,$M27*N27,""),"")</f>
        <v/>
      </c>
      <c r="P27" s="187"/>
      <c r="Q27" s="184" t="str">
        <f>IFERROR(IF(P27&lt;&gt;0,$M27*P27*2,""),"")</f>
        <v/>
      </c>
      <c r="R27" s="187"/>
      <c r="S27" s="184" t="str">
        <f>IFERROR(IF(R27&lt;&gt;0,$M27*R27*3,""),"")</f>
        <v/>
      </c>
      <c r="T27" s="187"/>
      <c r="U27" s="125" t="str">
        <f>IFERROR(IF(T27&lt;&gt;0,$M27*T27*4,""),"")</f>
        <v/>
      </c>
    </row>
    <row r="28" spans="1:21" ht="22.95">
      <c r="C28" s="11"/>
      <c r="D28" s="38" t="s">
        <v>22</v>
      </c>
      <c r="E28" s="183">
        <f>IFERROR(IF(SUM(E23:E27)&lt;&gt;0,SUM(E23:E27),""),"")</f>
        <v>1</v>
      </c>
      <c r="F28" s="185">
        <f>IFERROR(IF(E28&lt;&gt;"",SUM(F23:F27),""),"")</f>
        <v>650</v>
      </c>
      <c r="G28" s="188" t="str">
        <f>IFERROR(IF(SUM(G23:G27)&lt;&gt;0,SUM(G23:G27),""),"")</f>
        <v/>
      </c>
      <c r="H28" s="185" t="str">
        <f>IFERROR(IF(G28&lt;&gt;"",SUM(H23:H27),""),"")</f>
        <v/>
      </c>
      <c r="I28" s="188" t="str">
        <f>IFERROR(IF(SUM(I23:I27)&lt;&gt;0,SUM(I23:I27),""),"")</f>
        <v/>
      </c>
      <c r="J28" s="185" t="str">
        <f>IFERROR(IF(I28&lt;&gt;"",SUM(J23:J27),""),"")</f>
        <v/>
      </c>
      <c r="K28" s="188" t="str">
        <f>IFERROR(IF(SUM(K23:K27)&lt;&gt;0,SUM(K23:K27),""),"")</f>
        <v/>
      </c>
      <c r="L28" s="126" t="str">
        <f>IFERROR(IF(K28&lt;&gt;"",SUM(L23:L27),""),"")</f>
        <v/>
      </c>
      <c r="M28" s="38" t="s">
        <v>22</v>
      </c>
      <c r="N28" s="183" t="str">
        <f>IFERROR(IF(SUM(N23:N27)&lt;&gt;0,SUM(N23:N27),""),"")</f>
        <v/>
      </c>
      <c r="O28" s="185" t="str">
        <f>IFERROR(IF(N28&lt;&gt;"",SUM(O23:O27),""),"")</f>
        <v/>
      </c>
      <c r="P28" s="188" t="str">
        <f>IFERROR(IF(SUM(P23:P27)&lt;&gt;0,SUM(P23:P27),""),"")</f>
        <v/>
      </c>
      <c r="Q28" s="185" t="str">
        <f>IFERROR(IF(P28&lt;&gt;"",SUM(Q23:Q27),""),"")</f>
        <v/>
      </c>
      <c r="R28" s="188" t="str">
        <f>IFERROR(IF(SUM(R23:R27)&lt;&gt;0,SUM(R23:R27),""),"")</f>
        <v/>
      </c>
      <c r="S28" s="185" t="str">
        <f>IFERROR(IF(R28&lt;&gt;"",SUM(S23:S27),""),"")</f>
        <v/>
      </c>
      <c r="T28" s="188" t="str">
        <f>IFERROR(IF(SUM(T23:T27)&lt;&gt;0,SUM(T23:T27),""),"")</f>
        <v/>
      </c>
      <c r="U28" s="126" t="str">
        <f>IFERROR(IF(T28&lt;&gt;"",SUM(U23:U27),""),"")</f>
        <v/>
      </c>
    </row>
    <row r="29" spans="1:21" ht="22.2">
      <c r="N29" s="4"/>
      <c r="O29" s="4"/>
      <c r="P29" s="4"/>
      <c r="Q29" s="4"/>
      <c r="R29" s="4"/>
      <c r="S29" s="4"/>
    </row>
    <row r="30" spans="1:21" ht="22.2">
      <c r="N30" s="4"/>
      <c r="O30" s="4"/>
      <c r="P30" s="4"/>
      <c r="Q30" s="4"/>
      <c r="R30" s="4"/>
      <c r="S30" s="4"/>
    </row>
    <row r="31" spans="1:21" ht="22.2">
      <c r="N31" s="4"/>
      <c r="O31" s="4"/>
      <c r="P31" s="4"/>
      <c r="Q31" s="4"/>
      <c r="R31" s="4"/>
      <c r="S31" s="4"/>
    </row>
    <row r="32" spans="1:21" ht="22.2">
      <c r="N32" s="4"/>
      <c r="O32" s="4"/>
      <c r="P32" s="4"/>
      <c r="Q32" s="4"/>
      <c r="R32" s="4"/>
      <c r="S32" s="4"/>
    </row>
    <row r="33" spans="14:19" ht="22.2">
      <c r="N33" s="4"/>
      <c r="O33" s="4"/>
      <c r="P33" s="4"/>
      <c r="Q33" s="4"/>
      <c r="R33" s="4"/>
      <c r="S33" s="4"/>
    </row>
    <row r="34" spans="14:19" ht="22.2">
      <c r="N34" s="4"/>
      <c r="O34" s="4"/>
      <c r="P34" s="4"/>
      <c r="Q34" s="4"/>
      <c r="R34" s="4"/>
      <c r="S34" s="4"/>
    </row>
    <row r="35" spans="14:19" ht="22.2">
      <c r="N35" s="4"/>
      <c r="O35" s="4"/>
      <c r="P35" s="4"/>
      <c r="Q35" s="4"/>
      <c r="R35" s="4"/>
      <c r="S35" s="4"/>
    </row>
    <row r="36" spans="14:19" ht="22.2">
      <c r="N36" s="4"/>
      <c r="O36" s="4"/>
      <c r="P36" s="4"/>
      <c r="Q36" s="4"/>
      <c r="R36" s="4"/>
      <c r="S36" s="4"/>
    </row>
    <row r="37" spans="14:19" ht="22.2">
      <c r="N37" s="4"/>
      <c r="O37" s="4"/>
      <c r="P37" s="4"/>
      <c r="Q37" s="4"/>
      <c r="R37" s="4"/>
      <c r="S37" s="4"/>
    </row>
    <row r="38" spans="14:19" ht="22.2">
      <c r="N38" s="4"/>
      <c r="O38" s="4"/>
      <c r="P38" s="4"/>
      <c r="Q38" s="4"/>
      <c r="R38" s="4"/>
      <c r="S38" s="4"/>
    </row>
    <row r="39" spans="14:19" ht="22.2">
      <c r="N39" s="4"/>
      <c r="O39" s="4"/>
      <c r="P39" s="4"/>
      <c r="Q39" s="4"/>
      <c r="R39" s="4"/>
      <c r="S39" s="4"/>
    </row>
  </sheetData>
  <protectedRanges>
    <protectedRange sqref="B4 B6 C15 C19:C23 E19:E23 G19:G23 I19:I23 L19:L23 N19:N23 P19:P23 R19:R23 L31:L33 I31:I33 I35:I37 F31:F33 C31:C33 C35:C37 C27" name="入力項目"/>
  </protectedRanges>
  <mergeCells count="5">
    <mergeCell ref="C4:G4"/>
    <mergeCell ref="C6:G6"/>
    <mergeCell ref="C8:D8"/>
    <mergeCell ref="D10:E10"/>
    <mergeCell ref="D11:E11"/>
  </mergeCells>
  <phoneticPr fontId="1" type="Hiragana"/>
  <dataValidations count="1">
    <dataValidation type="list" allowBlank="1" showDropDown="0" showInputMessage="1" showErrorMessage="1" sqref="E19 K2">
      <formula1>"納入通知書,現金"</formula1>
    </dataValidation>
  </dataValidations>
  <pageMargins left="0.23622047244094488" right="0.23622047244094488" top="0.74803149606299213" bottom="0.74803149606299213" header="0.31496062992125984" footer="0.31496062992125984"/>
  <pageSetup paperSize="9" scale="59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旧料金用算定シート</vt:lpstr>
      <vt:lpstr xml:space="preserve">記入例旧料金用算定シート </vt:lpstr>
      <vt:lpstr>Sheet2</vt:lpstr>
      <vt:lpstr>Sheet3</vt:lpstr>
      <vt:lpstr>Sheet1 (2)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近藤　清也</dc:creator>
  <cp:lastModifiedBy>古知　純子</cp:lastModifiedBy>
  <dcterms:created xsi:type="dcterms:W3CDTF">2022-03-30T07:19:16Z</dcterms:created>
  <dcterms:modified xsi:type="dcterms:W3CDTF">2025-03-19T09:54:52Z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2025-03-19T09:54:52Z</vt:filetime>
  </property>
</Properties>
</file>