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4310"/>
  </bookViews>
  <sheets>
    <sheet name="新料金用内訳書 " sheetId="5" r:id="rId1"/>
    <sheet name="減免" sheetId="1" r:id="rId2"/>
    <sheet name="Sheet2" sheetId="2" r:id="rId3"/>
    <sheet name="Sheet3" sheetId="3" r:id="rId4"/>
    <sheet name="Sheet1 (2)" sheetId="4" r:id="rId5"/>
  </sheets>
  <definedNames>
    <definedName name="_xlnm._FilterDatabase" localSheetId="1" hidden="1">減免!$B$10:$T$20</definedName>
    <definedName name="_xlnm._FilterDatabase" localSheetId="4" hidden="1">'Sheet1 (2)'!$D$14:$V$24</definedName>
    <definedName name="_xlnm._FilterDatabase" localSheetId="0" hidden="1">'新料金用内訳書 '!$B$10:$T$20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<sst xmlns="http://schemas.openxmlformats.org/spreadsheetml/2006/main" xmlns:r="http://schemas.openxmlformats.org/officeDocument/2006/relationships" count="90" uniqueCount="90">
  <si>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使用形態</t>
  </si>
  <si>
    <t>団体名</t>
    <rPh sb="0" eb="3">
      <t>だんたいめい</t>
    </rPh>
    <phoneticPr fontId="1" type="Hiragana"/>
  </si>
  <si>
    <t>合計</t>
  </si>
  <si>
    <t>高 ・ 大</t>
    <rPh sb="0" eb="1">
      <t>コウ</t>
    </rPh>
    <rPh sb="4" eb="5">
      <t>ダイ</t>
    </rPh>
    <phoneticPr fontId="13"/>
  </si>
  <si>
    <t>１泊２日</t>
    <rPh sb="1" eb="2">
      <t>はく</t>
    </rPh>
    <rPh sb="3" eb="4">
      <t>にち</t>
    </rPh>
    <phoneticPr fontId="1" type="Hiragana"/>
  </si>
  <si>
    <t>勤労青少年</t>
    <rPh sb="0" eb="2">
      <t>キンロウ</t>
    </rPh>
    <rPh sb="2" eb="5">
      <t>セイショウネン</t>
    </rPh>
    <phoneticPr fontId="13"/>
  </si>
  <si>
    <t>普通食</t>
    <rPh sb="0" eb="3">
      <t>ふつうしょく</t>
    </rPh>
    <phoneticPr fontId="1" type="Hiragana"/>
  </si>
  <si>
    <t>区分</t>
    <rPh sb="0" eb="2">
      <t>くぶん</t>
    </rPh>
    <phoneticPr fontId="1" type="Hiragana"/>
  </si>
  <si>
    <t>３泊４日</t>
    <rPh sb="1" eb="2">
      <t>はく</t>
    </rPh>
    <rPh sb="3" eb="4">
      <t>にち</t>
    </rPh>
    <phoneticPr fontId="1" type="Hiragana"/>
  </si>
  <si>
    <t>　静岡県立焼津青少年の家　所長</t>
    <rPh sb="11" eb="12">
      <t>いえ</t>
    </rPh>
    <phoneticPr fontId="1" type="Hiragana"/>
  </si>
  <si>
    <t>キャンセル</t>
  </si>
  <si>
    <t>引率指導者</t>
    <rPh sb="0" eb="2">
      <t>インソツ</t>
    </rPh>
    <rPh sb="2" eb="5">
      <t>シドウシャ</t>
    </rPh>
    <phoneticPr fontId="13"/>
  </si>
  <si>
    <t>～</t>
  </si>
  <si>
    <t>日</t>
    <rPh sb="0" eb="1">
      <t>ひ</t>
    </rPh>
    <phoneticPr fontId="1" type="Hiragana"/>
  </si>
  <si>
    <t>そ の 他</t>
    <rPh sb="4" eb="5">
      <t>タ</t>
    </rPh>
    <phoneticPr fontId="13"/>
  </si>
  <si>
    <t>キャンセル分</t>
    <rPh sb="5" eb="6">
      <t>ぶん</t>
    </rPh>
    <phoneticPr fontId="1" type="Hiragana"/>
  </si>
  <si>
    <t>２泊３日</t>
    <rPh sb="1" eb="2">
      <t>はく</t>
    </rPh>
    <rPh sb="3" eb="4">
      <t>にち</t>
    </rPh>
    <phoneticPr fontId="1" type="Hiragana"/>
  </si>
  <si>
    <t>３回</t>
    <rPh sb="1" eb="2">
      <t>かい</t>
    </rPh>
    <phoneticPr fontId="1" type="Hiragana"/>
  </si>
  <si>
    <t>４泊５日</t>
    <rPh sb="1" eb="2">
      <t>はく</t>
    </rPh>
    <rPh sb="3" eb="4">
      <t>にち</t>
    </rPh>
    <phoneticPr fontId="1" type="Hiragana"/>
  </si>
  <si>
    <t>人数</t>
    <rPh sb="0" eb="2">
      <t>にんずう</t>
    </rPh>
    <phoneticPr fontId="1" type="Hiragana"/>
  </si>
  <si>
    <t>単価</t>
    <rPh sb="0" eb="2">
      <t>たんか</t>
    </rPh>
    <phoneticPr fontId="1" type="Hiragana"/>
  </si>
  <si>
    <t>実食分</t>
    <rPh sb="0" eb="2">
      <t>じっしょく</t>
    </rPh>
    <rPh sb="2" eb="3">
      <t>ぶん</t>
    </rPh>
    <phoneticPr fontId="1" type="Hiragana"/>
  </si>
  <si>
    <t>シーツ</t>
  </si>
  <si>
    <t>小計</t>
    <rPh sb="0" eb="2">
      <t>しょうけい</t>
    </rPh>
    <phoneticPr fontId="1" type="Hiragana"/>
  </si>
  <si>
    <t>金額</t>
    <rPh sb="0" eb="2">
      <t>きんがく</t>
    </rPh>
    <phoneticPr fontId="1" type="Hiragana"/>
  </si>
  <si>
    <t>減免</t>
    <rPh sb="0" eb="2">
      <t>げんめん</t>
    </rPh>
    <phoneticPr fontId="1" type="Hiragana"/>
  </si>
  <si>
    <t>支払方法</t>
    <rPh sb="0" eb="2">
      <t>しはらい</t>
    </rPh>
    <rPh sb="2" eb="4">
      <t>ほうほう</t>
    </rPh>
    <phoneticPr fontId="1" type="Hiragana"/>
  </si>
  <si>
    <t>日帰り</t>
    <rPh sb="0" eb="2">
      <t>ひがえ</t>
    </rPh>
    <phoneticPr fontId="1" type="Hiragana"/>
  </si>
  <si>
    <t>夕食</t>
    <rPh sb="0" eb="2">
      <t>ゆうしょく</t>
    </rPh>
    <phoneticPr fontId="1" type="Hiragana"/>
  </si>
  <si>
    <t>マットレス</t>
  </si>
  <si>
    <t xml:space="preserve"> 朝食</t>
    <rPh sb="1" eb="3">
      <t>ちょうしょく</t>
    </rPh>
    <phoneticPr fontId="1" type="Hiragana"/>
  </si>
  <si>
    <t>宿泊</t>
    <rPh sb="0" eb="2">
      <t>しゅくはく</t>
    </rPh>
    <phoneticPr fontId="1" type="Hiragana"/>
  </si>
  <si>
    <t>枕</t>
    <rPh sb="0" eb="1">
      <t>まくら</t>
    </rPh>
    <phoneticPr fontId="1" type="Hiragana"/>
  </si>
  <si>
    <t>掛布団</t>
    <rPh sb="0" eb="1">
      <t>か</t>
    </rPh>
    <rPh sb="1" eb="3">
      <t>ぶとん</t>
    </rPh>
    <phoneticPr fontId="1" type="Hiragana"/>
  </si>
  <si>
    <t>１回</t>
    <rPh sb="1" eb="2">
      <t>かい</t>
    </rPh>
    <phoneticPr fontId="1" type="Hiragana"/>
  </si>
  <si>
    <t>２回</t>
    <rPh sb="1" eb="2">
      <t>かい</t>
    </rPh>
    <phoneticPr fontId="1" type="Hiragana"/>
  </si>
  <si>
    <t>４回</t>
    <rPh sb="1" eb="2">
      <t>かい</t>
    </rPh>
    <phoneticPr fontId="1" type="Hiragana"/>
  </si>
  <si>
    <t>料金内訳</t>
    <rPh sb="0" eb="2">
      <t>りょうきん</t>
    </rPh>
    <rPh sb="2" eb="4">
      <t>うちわけ</t>
    </rPh>
    <phoneticPr fontId="1" type="Hiragana"/>
  </si>
  <si>
    <t>使用料金</t>
    <rPh sb="0" eb="2">
      <t>しよう</t>
    </rPh>
    <rPh sb="2" eb="4">
      <t>りょうきん</t>
    </rPh>
    <phoneticPr fontId="1" type="Hiragana"/>
  </si>
  <si>
    <t>区分</t>
  </si>
  <si>
    <t>静岡県立焼津青少年の家　料金内訳表</t>
    <rPh sb="0" eb="2">
      <t>しずおか</t>
    </rPh>
    <rPh sb="2" eb="4">
      <t>けんりつ</t>
    </rPh>
    <rPh sb="4" eb="6">
      <t>やいづ</t>
    </rPh>
    <rPh sb="6" eb="9">
      <t>せいしょうねん</t>
    </rPh>
    <rPh sb="10" eb="11">
      <t>いえ</t>
    </rPh>
    <rPh sb="12" eb="14">
      <t>りょうきん</t>
    </rPh>
    <rPh sb="14" eb="17">
      <t>うちわけひょう</t>
    </rPh>
    <phoneticPr fontId="1" type="Hiragana"/>
  </si>
  <si>
    <t>料金計</t>
    <rPh sb="0" eb="1">
      <t>りょう</t>
    </rPh>
    <rPh sb="1" eb="2">
      <t>きん</t>
    </rPh>
    <rPh sb="2" eb="3">
      <t>けい</t>
    </rPh>
    <phoneticPr fontId="1" type="Hiragana"/>
  </si>
  <si>
    <t>昼食</t>
    <rPh sb="0" eb="2">
      <t>ちゅうしょく</t>
    </rPh>
    <phoneticPr fontId="1" type="Hiragana"/>
  </si>
  <si>
    <t>研修生</t>
    <rPh sb="0" eb="3">
      <t>けんしゅうせい</t>
    </rPh>
    <phoneticPr fontId="1" type="Hiragana"/>
  </si>
  <si>
    <t>食数</t>
    <rPh sb="0" eb="1">
      <t>しょく</t>
    </rPh>
    <rPh sb="1" eb="2">
      <t>すう</t>
    </rPh>
    <phoneticPr fontId="1" type="Hiragana"/>
  </si>
  <si>
    <t>合計</t>
    <rPh sb="0" eb="2">
      <t>ごうけい</t>
    </rPh>
    <phoneticPr fontId="1" type="Hiragana"/>
  </si>
  <si>
    <t>幼児食</t>
  </si>
  <si>
    <t>利用日</t>
    <rPh sb="0" eb="3">
      <t>りようび</t>
    </rPh>
    <phoneticPr fontId="1" type="Hiragana"/>
  </si>
  <si>
    <t>敷布団</t>
    <rPh sb="0" eb="1">
      <t>し</t>
    </rPh>
    <rPh sb="1" eb="3">
      <t>ぶとん</t>
    </rPh>
    <phoneticPr fontId="1" type="Hiragana"/>
  </si>
  <si>
    <t>　研修生 朝食</t>
    <rPh sb="5" eb="7">
      <t>ちょうしょく</t>
    </rPh>
    <phoneticPr fontId="1" type="Hiragana"/>
  </si>
  <si>
    <t>食事料金</t>
  </si>
  <si>
    <t>令和４年　月　日　～　令和４年　月　日</t>
    <rPh sb="0" eb="2">
      <t>れいわ</t>
    </rPh>
    <rPh sb="3" eb="4">
      <t>ねん</t>
    </rPh>
    <rPh sb="5" eb="6">
      <t>がつ</t>
    </rPh>
    <rPh sb="7" eb="8">
      <t>にち</t>
    </rPh>
    <rPh sb="11" eb="13">
      <t>れいわ</t>
    </rPh>
    <rPh sb="14" eb="15">
      <t>ねん</t>
    </rPh>
    <rPh sb="16" eb="17">
      <t>がつ</t>
    </rPh>
    <rPh sb="18" eb="19">
      <t>にち</t>
    </rPh>
    <phoneticPr fontId="1" type="Hiragana"/>
  </si>
  <si>
    <t>うち寝具料金</t>
    <rPh sb="2" eb="4">
      <t>しんぐ</t>
    </rPh>
    <rPh sb="4" eb="6">
      <t>りょうきん</t>
    </rPh>
    <phoneticPr fontId="1" type="Hiragana"/>
  </si>
  <si>
    <t>使用料</t>
    <rPh sb="0" eb="3">
      <t>しようりょう</t>
    </rPh>
    <phoneticPr fontId="1" type="Hiragana"/>
  </si>
  <si>
    <t>うち使用料金</t>
    <rPh sb="2" eb="4">
      <t>しよう</t>
    </rPh>
    <rPh sb="4" eb="6">
      <t>りょうきん</t>
    </rPh>
    <phoneticPr fontId="1" type="Hiragana"/>
  </si>
  <si>
    <t>うち食事料金</t>
    <rPh sb="2" eb="4">
      <t>しょくじ</t>
    </rPh>
    <rPh sb="4" eb="6">
      <t>りょうきん</t>
    </rPh>
    <phoneticPr fontId="1" type="Hiragana"/>
  </si>
  <si>
    <t>指導者 朝食</t>
    <rPh sb="4" eb="6">
      <t>ちょうしょく</t>
    </rPh>
    <phoneticPr fontId="1" type="Hiragana"/>
  </si>
  <si>
    <t>幼・小・ 中</t>
    <rPh sb="0" eb="1">
      <t>ヨウ</t>
    </rPh>
    <rPh sb="2" eb="3">
      <t>ショウ</t>
    </rPh>
    <rPh sb="5" eb="6">
      <t>チュウ</t>
    </rPh>
    <phoneticPr fontId="13"/>
  </si>
  <si>
    <t>朝食</t>
    <rPh sb="0" eb="2">
      <t>ちょうしょく</t>
    </rPh>
    <phoneticPr fontId="1" type="Hiragana"/>
  </si>
  <si>
    <t xml:space="preserve">　研修生 </t>
  </si>
  <si>
    <t>指導者</t>
  </si>
  <si>
    <t>個数</t>
    <rPh sb="0" eb="2">
      <t>こすう</t>
    </rPh>
    <phoneticPr fontId="1" type="Hiragana"/>
  </si>
  <si>
    <t>寝具料金</t>
    <rPh sb="0" eb="2">
      <t>しんぐ</t>
    </rPh>
    <rPh sb="2" eb="4">
      <t>りょうきん</t>
    </rPh>
    <phoneticPr fontId="1" type="Hiragana"/>
  </si>
  <si>
    <t>料金合計</t>
    <rPh sb="0" eb="2">
      <t>りょうきん</t>
    </rPh>
    <rPh sb="2" eb="4">
      <t>ごうけい</t>
    </rPh>
    <phoneticPr fontId="1" type="Hiragana"/>
  </si>
  <si>
    <t>指導者</t>
    <rPh sb="0" eb="3">
      <t>しどうしゃ</t>
    </rPh>
    <phoneticPr fontId="1" type="Hiragana"/>
  </si>
  <si>
    <t>クリー</t>
  </si>
  <si>
    <t>ニング</t>
  </si>
  <si>
    <t xml:space="preserve">  </t>
  </si>
  <si>
    <t>雑収</t>
    <rPh sb="0" eb="2">
      <t>ざっしゅう</t>
    </rPh>
    <phoneticPr fontId="1" type="Hiragana"/>
  </si>
  <si>
    <t>調定区分</t>
    <rPh sb="0" eb="2">
      <t>ちょうてい</t>
    </rPh>
    <rPh sb="2" eb="4">
      <t>くぶん</t>
    </rPh>
    <phoneticPr fontId="1" type="Hiragana"/>
  </si>
  <si>
    <t>現金領収番号</t>
  </si>
  <si>
    <t>うち消費税（10%対象）</t>
    <rPh sb="2" eb="5">
      <t>しょうひぜい</t>
    </rPh>
    <rPh sb="9" eb="11">
      <t>たいしょう</t>
    </rPh>
    <phoneticPr fontId="1" type="Hiragana"/>
  </si>
  <si>
    <t>6日</t>
    <rPh sb="1" eb="2">
      <t>ひ</t>
    </rPh>
    <phoneticPr fontId="1" type="Hiragana"/>
  </si>
  <si>
    <t>登録番号</t>
  </si>
  <si>
    <t>発行事業者名</t>
    <rPh sb="0" eb="2">
      <t>はっこう</t>
    </rPh>
    <rPh sb="2" eb="5">
      <t>じぎょうしゃ</t>
    </rPh>
    <rPh sb="5" eb="6">
      <t>めい</t>
    </rPh>
    <phoneticPr fontId="1" type="Hiragana"/>
  </si>
  <si>
    <t>　T7000020220001</t>
  </si>
  <si>
    <t>黒はんぺん</t>
    <rPh sb="0" eb="1">
      <t>くろ</t>
    </rPh>
    <phoneticPr fontId="1" type="Hiragana"/>
  </si>
  <si>
    <t>雑収</t>
    <rPh sb="0" eb="1">
      <t>ざつ</t>
    </rPh>
    <rPh sb="1" eb="2">
      <t>おさむ</t>
    </rPh>
    <phoneticPr fontId="1" type="Hiragana"/>
  </si>
  <si>
    <t>黒はんぺん作り</t>
    <rPh sb="0" eb="1">
      <t>くろ</t>
    </rPh>
    <rPh sb="5" eb="6">
      <t>つく</t>
    </rPh>
    <phoneticPr fontId="1" type="Hiragana"/>
  </si>
  <si>
    <t>5回</t>
    <rPh sb="1" eb="2">
      <t>かい</t>
    </rPh>
    <phoneticPr fontId="1" type="Hiragana"/>
  </si>
  <si>
    <t>特別食</t>
    <rPh sb="0" eb="2">
      <t>とくべつ</t>
    </rPh>
    <rPh sb="2" eb="3">
      <t>しょく</t>
    </rPh>
    <phoneticPr fontId="1" type="Hiragana"/>
  </si>
  <si>
    <t>使用料</t>
    <rPh sb="0" eb="2">
      <t>しよう</t>
    </rPh>
    <rPh sb="2" eb="3">
      <t>りょう</t>
    </rPh>
    <phoneticPr fontId="1" type="Hiragana"/>
  </si>
  <si>
    <t>喫食分</t>
    <rPh sb="0" eb="2">
      <t>きっしょく</t>
    </rPh>
    <rPh sb="2" eb="3">
      <t>ぶん</t>
    </rPh>
    <phoneticPr fontId="1" type="Hiragana"/>
  </si>
  <si>
    <t>納入通知書</t>
  </si>
  <si>
    <t>令和8年</t>
    <rPh sb="0" eb="2">
      <t>れいわ</t>
    </rPh>
    <rPh sb="3" eb="4">
      <t>ねん</t>
    </rPh>
    <phoneticPr fontId="1" type="Hiragana"/>
  </si>
  <si>
    <t>令和8年</t>
    <rPh sb="0" eb="2">
      <t>れいわ</t>
    </rPh>
    <rPh sb="3" eb="4">
      <t>とし</t>
    </rPh>
    <phoneticPr fontId="1" type="Hiragana"/>
  </si>
  <si>
    <t>2月</t>
    <rPh sb="1" eb="2">
      <t>げつ</t>
    </rPh>
    <phoneticPr fontId="1" type="Hiragana"/>
  </si>
  <si>
    <t>5日</t>
    <rPh sb="1" eb="2">
      <t>ひ</t>
    </rPh>
    <phoneticPr fontId="1" type="Hiragana"/>
  </si>
  <si>
    <t>袋井市立山名小学校</t>
    <rPh sb="0" eb="2">
      <t>ふくろい</t>
    </rPh>
    <rPh sb="2" eb="4">
      <t>しりつ</t>
    </rPh>
    <rPh sb="4" eb="6">
      <t>やまな</t>
    </rPh>
    <rPh sb="6" eb="9">
      <t>しょうがっこう</t>
    </rPh>
    <phoneticPr fontId="1" type="Hiragana"/>
  </si>
  <si>
    <t>月</t>
    <rPh sb="0" eb="1">
      <t>げつ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</si>
</sst>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_ "/>
    <numFmt numFmtId="177" formatCode="General&quot;円&quot;"/>
    <numFmt numFmtId="178" formatCode="0_ &quot;月&quot;"/>
    <numFmt numFmtId="179" formatCode="General&quot;人&quot;"/>
    <numFmt numFmtId="180" formatCode="General&quot;日&quot;"/>
    <numFmt numFmtId="181" formatCode="General&quot;食&quot;"/>
  </numFmts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auto="1"/>
      <name val="游ゴシック"/>
      <family val="3"/>
      <scheme val="minor"/>
    </font>
    <font>
      <sz val="11"/>
      <color theme="0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b/>
      <sz val="18"/>
      <color rgb="FFFF0000"/>
      <name val="游ゴシック"/>
      <family val="3"/>
      <scheme val="minor"/>
    </font>
    <font>
      <sz val="11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2" tint="-0.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auto="1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>
      <alignment vertical="center"/>
    </xf>
    <xf numFmtId="0" fontId="6" fillId="0" borderId="0" xfId="0" applyFo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177" fontId="3" fillId="0" borderId="8" xfId="0" applyNumberFormat="1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177" fontId="3" fillId="0" borderId="7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177" fontId="3" fillId="2" borderId="10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13" xfId="0" applyNumberFormat="1" applyFont="1" applyFill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178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38" fontId="3" fillId="3" borderId="15" xfId="1" applyFont="1" applyFill="1" applyBorder="1">
      <alignment vertical="center"/>
    </xf>
    <xf numFmtId="0" fontId="3" fillId="0" borderId="16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Continuous" vertical="center"/>
    </xf>
    <xf numFmtId="38" fontId="3" fillId="2" borderId="17" xfId="1" applyFont="1" applyFill="1" applyBorder="1" applyAlignment="1">
      <alignment horizontal="right" vertical="center"/>
    </xf>
    <xf numFmtId="38" fontId="3" fillId="3" borderId="18" xfId="1" applyFont="1" applyFill="1" applyBorder="1" applyAlignment="1">
      <alignment horizontal="right" vertical="center"/>
    </xf>
    <xf numFmtId="179" fontId="3" fillId="0" borderId="0" xfId="0" applyNumberFormat="1" applyFont="1" applyFill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3" fillId="2" borderId="16" xfId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180" fontId="3" fillId="2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Continuous" vertical="center"/>
    </xf>
    <xf numFmtId="0" fontId="3" fillId="0" borderId="26" xfId="0" applyFont="1" applyBorder="1">
      <alignment vertical="center"/>
    </xf>
    <xf numFmtId="38" fontId="3" fillId="3" borderId="26" xfId="1" applyFont="1" applyFill="1" applyBorder="1" applyAlignment="1">
      <alignment horizontal="right" vertical="center"/>
    </xf>
    <xf numFmtId="38" fontId="3" fillId="3" borderId="27" xfId="1" applyFont="1" applyFill="1" applyBorder="1" applyAlignment="1">
      <alignment horizontal="right"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38" fontId="3" fillId="3" borderId="30" xfId="1" applyFont="1" applyFill="1" applyBorder="1" applyAlignment="1">
      <alignment horizontal="right" vertical="center"/>
    </xf>
    <xf numFmtId="38" fontId="3" fillId="3" borderId="31" xfId="1" applyFont="1" applyFill="1" applyBorder="1" applyAlignment="1">
      <alignment horizontal="right" vertical="center"/>
    </xf>
    <xf numFmtId="38" fontId="3" fillId="3" borderId="32" xfId="1" applyFont="1" applyFill="1" applyBorder="1" applyAlignment="1">
      <alignment horizontal="right" vertical="center"/>
    </xf>
    <xf numFmtId="38" fontId="3" fillId="3" borderId="33" xfId="1" applyFont="1" applyFill="1" applyBorder="1">
      <alignment vertical="center"/>
    </xf>
    <xf numFmtId="0" fontId="3" fillId="0" borderId="34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Continuous" vertical="center"/>
    </xf>
    <xf numFmtId="38" fontId="3" fillId="2" borderId="26" xfId="1" applyFont="1" applyFill="1" applyBorder="1" applyAlignment="1">
      <alignment horizontal="right" vertical="center"/>
    </xf>
    <xf numFmtId="177" fontId="3" fillId="0" borderId="10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3" fillId="3" borderId="35" xfId="0" applyFont="1" applyFill="1" applyBorder="1">
      <alignment vertical="center"/>
    </xf>
    <xf numFmtId="0" fontId="3" fillId="3" borderId="36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3" fillId="3" borderId="38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38" fontId="8" fillId="3" borderId="0" xfId="1" applyFont="1" applyFill="1" applyBorder="1" applyAlignment="1">
      <alignment vertical="center"/>
    </xf>
    <xf numFmtId="38" fontId="3" fillId="3" borderId="39" xfId="1" applyFont="1" applyFill="1" applyBorder="1" applyAlignment="1">
      <alignment horizontal="right" vertical="center"/>
    </xf>
    <xf numFmtId="38" fontId="3" fillId="3" borderId="40" xfId="1" applyFont="1" applyFill="1" applyBorder="1" applyAlignment="1">
      <alignment horizontal="right" vertical="center"/>
    </xf>
    <xf numFmtId="38" fontId="3" fillId="3" borderId="41" xfId="1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0" xfId="0" applyFont="1">
      <alignment vertical="center"/>
    </xf>
    <xf numFmtId="38" fontId="3" fillId="3" borderId="42" xfId="1" applyFont="1" applyFill="1" applyBorder="1" applyAlignment="1">
      <alignment horizontal="right" vertical="center"/>
    </xf>
    <xf numFmtId="38" fontId="3" fillId="3" borderId="43" xfId="1" applyFont="1" applyFill="1" applyBorder="1" applyAlignment="1">
      <alignment horizontal="right" vertical="center"/>
    </xf>
    <xf numFmtId="38" fontId="3" fillId="3" borderId="44" xfId="1" applyFont="1" applyFill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38" fontId="3" fillId="0" borderId="33" xfId="1" applyFont="1" applyFill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38" fontId="3" fillId="0" borderId="0" xfId="1" applyFont="1" applyFill="1" applyBorder="1">
      <alignment vertical="center"/>
    </xf>
    <xf numFmtId="0" fontId="9" fillId="0" borderId="0" xfId="0" applyNumberFormat="1" applyFont="1">
      <alignment vertical="center"/>
    </xf>
    <xf numFmtId="0" fontId="10" fillId="0" borderId="6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177" fontId="3" fillId="2" borderId="7" xfId="0" applyNumberFormat="1" applyFont="1" applyFill="1" applyBorder="1">
      <alignment vertical="center"/>
    </xf>
    <xf numFmtId="177" fontId="3" fillId="2" borderId="8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3" fillId="0" borderId="30" xfId="0" applyFont="1" applyBorder="1" applyAlignment="1">
      <alignment horizontal="centerContinuous" vertical="center"/>
    </xf>
    <xf numFmtId="0" fontId="3" fillId="0" borderId="31" xfId="0" applyFont="1" applyBorder="1">
      <alignment vertical="center"/>
    </xf>
    <xf numFmtId="38" fontId="3" fillId="3" borderId="0" xfId="1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3" fillId="0" borderId="22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38" fontId="3" fillId="3" borderId="47" xfId="1" applyFont="1" applyFill="1" applyBorder="1" applyAlignment="1">
      <alignment horizontal="right" vertical="center"/>
    </xf>
    <xf numFmtId="38" fontId="3" fillId="3" borderId="48" xfId="1" applyFont="1" applyFill="1" applyBorder="1" applyAlignment="1">
      <alignment horizontal="right" vertical="center"/>
    </xf>
    <xf numFmtId="38" fontId="3" fillId="3" borderId="49" xfId="1" applyFont="1" applyFill="1" applyBorder="1" applyAlignment="1">
      <alignment horizontal="right" vertical="center"/>
    </xf>
    <xf numFmtId="38" fontId="3" fillId="3" borderId="50" xfId="1" applyFont="1" applyFill="1" applyBorder="1" applyAlignment="1">
      <alignment horizontal="right" vertical="center"/>
    </xf>
    <xf numFmtId="38" fontId="3" fillId="3" borderId="51" xfId="1" applyFont="1" applyFill="1" applyBorder="1" applyAlignment="1">
      <alignment horizontal="right" vertical="center"/>
    </xf>
    <xf numFmtId="38" fontId="3" fillId="3" borderId="52" xfId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3" fillId="3" borderId="0" xfId="0" applyNumberFormat="1" applyFont="1" applyFill="1">
      <alignment vertical="center"/>
    </xf>
    <xf numFmtId="0" fontId="3" fillId="0" borderId="6" xfId="0" applyFont="1" applyBorder="1" applyAlignment="1">
      <alignment horizontal="right" vertical="center" shrinkToFit="1"/>
    </xf>
    <xf numFmtId="177" fontId="3" fillId="3" borderId="8" xfId="0" applyNumberFormat="1" applyFont="1" applyFill="1" applyBorder="1">
      <alignment vertical="center"/>
    </xf>
    <xf numFmtId="38" fontId="3" fillId="3" borderId="17" xfId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53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0" borderId="54" xfId="0" applyFont="1" applyBorder="1" applyAlignment="1">
      <alignment horizontal="center" vertical="center"/>
    </xf>
    <xf numFmtId="38" fontId="3" fillId="3" borderId="30" xfId="1" applyFont="1" applyFill="1" applyBorder="1">
      <alignment vertical="center"/>
    </xf>
    <xf numFmtId="38" fontId="3" fillId="3" borderId="31" xfId="1" applyFont="1" applyFill="1" applyBorder="1">
      <alignment vertical="center"/>
    </xf>
    <xf numFmtId="38" fontId="3" fillId="3" borderId="32" xfId="1" applyFont="1" applyFill="1" applyBorder="1">
      <alignment vertical="center"/>
    </xf>
    <xf numFmtId="0" fontId="12" fillId="0" borderId="0" xfId="0" applyFont="1">
      <alignment vertical="center"/>
    </xf>
    <xf numFmtId="38" fontId="8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38" fontId="3" fillId="3" borderId="0" xfId="1" applyFont="1" applyFill="1" applyBorder="1" applyAlignment="1">
      <alignment horizontal="right" vertical="center"/>
    </xf>
    <xf numFmtId="177" fontId="3" fillId="3" borderId="15" xfId="0" applyNumberFormat="1" applyFont="1" applyFill="1" applyBorder="1">
      <alignment vertical="center"/>
    </xf>
    <xf numFmtId="179" fontId="3" fillId="2" borderId="17" xfId="0" applyNumberFormat="1" applyFont="1" applyFill="1" applyBorder="1" applyAlignment="1">
      <alignment horizontal="centerContinuous" vertical="center"/>
    </xf>
    <xf numFmtId="179" fontId="3" fillId="3" borderId="18" xfId="0" applyNumberFormat="1" applyFont="1" applyFill="1" applyBorder="1">
      <alignment vertical="center"/>
    </xf>
    <xf numFmtId="177" fontId="3" fillId="3" borderId="26" xfId="0" applyNumberFormat="1" applyFont="1" applyFill="1" applyBorder="1">
      <alignment vertical="center"/>
    </xf>
    <xf numFmtId="177" fontId="3" fillId="3" borderId="27" xfId="0" applyNumberFormat="1" applyFont="1" applyFill="1" applyBorder="1">
      <alignment vertical="center"/>
    </xf>
    <xf numFmtId="38" fontId="3" fillId="0" borderId="0" xfId="1" applyFont="1" applyFill="1" applyAlignment="1">
      <alignment horizontal="right" vertical="center"/>
    </xf>
    <xf numFmtId="179" fontId="3" fillId="2" borderId="26" xfId="0" applyNumberFormat="1" applyFont="1" applyFill="1" applyBorder="1" applyAlignment="1">
      <alignment horizontal="centerContinuous" vertical="center"/>
    </xf>
    <xf numFmtId="179" fontId="3" fillId="3" borderId="27" xfId="0" applyNumberFormat="1" applyFont="1" applyFill="1" applyBorder="1">
      <alignment vertical="center"/>
    </xf>
    <xf numFmtId="0" fontId="6" fillId="0" borderId="0" xfId="0" applyFont="1" applyAlignment="1">
      <alignment horizontal="right" vertical="center"/>
    </xf>
    <xf numFmtId="181" fontId="3" fillId="2" borderId="16" xfId="0" applyNumberFormat="1" applyFont="1" applyFill="1" applyBorder="1" applyAlignment="1">
      <alignment horizontal="centerContinuous" vertical="center"/>
    </xf>
    <xf numFmtId="181" fontId="3" fillId="2" borderId="17" xfId="0" applyNumberFormat="1" applyFont="1" applyFill="1" applyBorder="1" applyAlignment="1">
      <alignment horizontal="centerContinuous" vertical="center"/>
    </xf>
    <xf numFmtId="181" fontId="3" fillId="3" borderId="18" xfId="0" applyNumberFormat="1" applyFont="1" applyFill="1" applyBorder="1">
      <alignment vertical="center"/>
    </xf>
    <xf numFmtId="177" fontId="3" fillId="3" borderId="30" xfId="0" applyNumberFormat="1" applyFont="1" applyFill="1" applyBorder="1">
      <alignment vertical="center"/>
    </xf>
    <xf numFmtId="177" fontId="3" fillId="3" borderId="31" xfId="0" applyNumberFormat="1" applyFont="1" applyFill="1" applyBorder="1">
      <alignment vertical="center"/>
    </xf>
    <xf numFmtId="177" fontId="3" fillId="3" borderId="32" xfId="0" applyNumberFormat="1" applyFont="1" applyFill="1" applyBorder="1">
      <alignment vertical="center"/>
    </xf>
    <xf numFmtId="177" fontId="3" fillId="3" borderId="33" xfId="0" applyNumberFormat="1" applyFont="1" applyFill="1" applyBorder="1">
      <alignment vertical="center"/>
    </xf>
    <xf numFmtId="181" fontId="3" fillId="3" borderId="39" xfId="0" applyNumberFormat="1" applyFont="1" applyFill="1" applyBorder="1" applyAlignment="1">
      <alignment horizontal="centerContinuous" vertical="center"/>
    </xf>
    <xf numFmtId="181" fontId="3" fillId="3" borderId="40" xfId="0" applyNumberFormat="1" applyFont="1" applyFill="1" applyBorder="1" applyAlignment="1">
      <alignment horizontal="centerContinuous" vertical="center"/>
    </xf>
    <xf numFmtId="179" fontId="3" fillId="3" borderId="41" xfId="0" applyNumberFormat="1" applyFont="1" applyFill="1" applyBorder="1">
      <alignment vertical="center"/>
    </xf>
    <xf numFmtId="177" fontId="3" fillId="3" borderId="42" xfId="0" applyNumberFormat="1" applyFont="1" applyFill="1" applyBorder="1">
      <alignment vertical="center"/>
    </xf>
    <xf numFmtId="177" fontId="3" fillId="3" borderId="43" xfId="0" applyNumberFormat="1" applyFont="1" applyFill="1" applyBorder="1">
      <alignment vertical="center"/>
    </xf>
    <xf numFmtId="177" fontId="3" fillId="3" borderId="44" xfId="0" applyNumberFormat="1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V47"/>
  <sheetViews>
    <sheetView tabSelected="1" topLeftCell="A19" zoomScale="70" zoomScaleNormal="70" workbookViewId="0">
      <selection activeCell="Z26" sqref="Z26"/>
    </sheetView>
  </sheetViews>
  <sheetFormatPr defaultRowHeight="18.75"/>
  <cols>
    <col min="1" max="1" width="2.625" customWidth="1"/>
    <col min="2" max="2" width="21.375" customWidth="1"/>
    <col min="3" max="3" width="10.625" customWidth="1"/>
    <col min="4" max="11" width="10.75" customWidth="1"/>
    <col min="12" max="12" width="9.75" customWidth="1"/>
    <col min="13" max="20" width="10.75" customWidth="1"/>
  </cols>
  <sheetData>
    <row r="2" spans="2:22" ht="30">
      <c r="B2" s="1" t="s">
        <v>40</v>
      </c>
      <c r="F2" t="s">
        <v>67</v>
      </c>
      <c r="G2" s="1"/>
      <c r="H2" s="80"/>
      <c r="I2" s="80"/>
      <c r="Q2" s="2"/>
      <c r="R2" s="2"/>
      <c r="S2" s="115"/>
      <c r="T2" s="115"/>
    </row>
    <row r="3" spans="2:22">
      <c r="I3" s="89" t="str">
        <f>C4&amp;D4&amp;E4&amp;F4&amp;G4&amp;H4&amp;I4</f>
        <v>令和8年月日～令和8年月日</v>
      </c>
      <c r="J3" s="89" t="str">
        <f>C6&amp;"（減免）"</f>
        <v>（減免）</v>
      </c>
    </row>
    <row r="4" spans="2:22" ht="25.5">
      <c r="B4" s="2" t="s">
        <v>47</v>
      </c>
      <c r="C4" s="14" t="s">
        <v>84</v>
      </c>
      <c r="D4" s="33" t="s">
        <v>89</v>
      </c>
      <c r="E4" s="48" t="s">
        <v>13</v>
      </c>
      <c r="F4" s="15" t="s">
        <v>12</v>
      </c>
      <c r="G4" s="14" t="s">
        <v>85</v>
      </c>
      <c r="H4" s="33" t="s">
        <v>89</v>
      </c>
      <c r="I4" s="48" t="s">
        <v>13</v>
      </c>
      <c r="J4" s="94" t="str">
        <f>IFERROR(IF(D12&lt;&gt;"",IF(D27&lt;&gt;"","","宿泊なのに朝食食べてない？"),""),"")</f>
        <v/>
      </c>
      <c r="O4" s="107" t="str">
        <f>IFERROR(IF(M12&lt;&gt;"",IF(D12="",IF(D27&lt;&gt;"","日帰りなのに朝食食べてる？",""),""),""),"")</f>
        <v/>
      </c>
      <c r="Q4" s="2" t="s">
        <v>74</v>
      </c>
      <c r="R4" s="3" t="s">
        <v>9</v>
      </c>
    </row>
    <row r="6" spans="2:22" ht="24">
      <c r="B6" s="2" t="s">
        <v>1</v>
      </c>
      <c r="C6" s="15"/>
      <c r="D6" s="15"/>
      <c r="E6" s="15"/>
      <c r="F6" s="15"/>
      <c r="G6" s="15"/>
      <c r="H6" s="15"/>
      <c r="I6" s="15"/>
      <c r="Q6" s="2" t="s">
        <v>73</v>
      </c>
      <c r="R6" s="3" t="s">
        <v>75</v>
      </c>
    </row>
    <row r="7" spans="2:22" ht="24">
      <c r="O7" s="3" t="s">
        <v>71</v>
      </c>
    </row>
    <row r="8" spans="2:22" ht="24">
      <c r="B8" s="2" t="s">
        <v>41</v>
      </c>
      <c r="C8" s="16" t="str">
        <f>IFERROR(IF(SUM(H9,H10)&lt;&gt;0,SUM(H9,H10),""),"")</f>
        <v/>
      </c>
      <c r="D8" s="16"/>
      <c r="E8" s="49" t="str">
        <f>IFERROR(IF(C8="","","円"),"")</f>
        <v/>
      </c>
      <c r="F8" s="2" t="s">
        <v>69</v>
      </c>
      <c r="K8" s="2" t="s">
        <v>54</v>
      </c>
      <c r="L8" s="97"/>
      <c r="M8" s="97" t="str">
        <f>IFERROR(IF(SUM(D12,M12)&lt;&gt;0,SUM(D12,M12),""),"")</f>
        <v/>
      </c>
      <c r="N8" s="49" t="str">
        <f>IFERROR(IF(M8="","","円"),"")</f>
        <v/>
      </c>
      <c r="O8" s="108" t="str">
        <f>IFERROR(IF(M8&lt;&gt;"",ROUNDDOWN(M8*10/110,0),""),"")</f>
        <v/>
      </c>
      <c r="P8" s="49" t="str">
        <f>IFERROR(IF(O8="","","円"),"")</f>
        <v/>
      </c>
      <c r="R8" s="3"/>
      <c r="S8" s="3"/>
      <c r="T8" s="3"/>
    </row>
    <row r="9" spans="2:22" ht="24">
      <c r="B9" s="3"/>
      <c r="C9" s="17"/>
      <c r="D9" s="3"/>
      <c r="F9" s="2" t="s">
        <v>53</v>
      </c>
      <c r="G9" s="75"/>
      <c r="H9" s="75" t="str">
        <f>IFERROR(IF(M8&lt;&gt;"",M8,""),"")</f>
        <v/>
      </c>
      <c r="I9" s="49" t="str">
        <f>IFERROR(IF(H9="","","円"),"")</f>
        <v/>
      </c>
      <c r="K9" s="2" t="s">
        <v>55</v>
      </c>
      <c r="L9" s="97"/>
      <c r="M9" s="97" t="str">
        <f>IFERROR(IF(SUM(D24,J24,P24)&lt;&gt;0,SUM(D24,J24,P24),""),"")</f>
        <v/>
      </c>
      <c r="N9" s="49" t="str">
        <f>IFERROR(IF(M9="","","円"),"")</f>
        <v/>
      </c>
      <c r="O9" s="108" t="str">
        <f>IFERROR(IF(M9&lt;&gt;"",ROUNDDOWN(M9*10/110,0),""),"")</f>
        <v/>
      </c>
      <c r="P9" s="49" t="str">
        <f>IFERROR(IF(O9="","","円"),"")</f>
        <v/>
      </c>
      <c r="R9" s="3"/>
      <c r="S9" s="3"/>
      <c r="T9" s="3"/>
    </row>
    <row r="10" spans="2:22" ht="25.5">
      <c r="B10" s="4" t="s">
        <v>37</v>
      </c>
      <c r="C10" s="3"/>
      <c r="D10" s="3"/>
      <c r="E10" s="3"/>
      <c r="F10" s="2" t="s">
        <v>68</v>
      </c>
      <c r="G10" s="75"/>
      <c r="H10" s="75" t="str">
        <f>IFERROR(IF(SUM(M9,M10)&lt;&gt;0,SUM(M9,M10),""),"")</f>
        <v/>
      </c>
      <c r="I10" s="49" t="str">
        <f>IFERROR(IF(H10="","","円"),"")</f>
        <v/>
      </c>
      <c r="J10" s="3"/>
      <c r="K10" s="2" t="s">
        <v>52</v>
      </c>
      <c r="L10" s="97"/>
      <c r="M10" s="97" t="str">
        <f>IFERROR(IF(S24&lt;&gt;0,S24,""),"")</f>
        <v/>
      </c>
      <c r="N10" s="49" t="str">
        <f>IFERROR(IF(M10="","","円"),"")</f>
        <v/>
      </c>
      <c r="O10" s="108" t="str">
        <f>IFERROR(IF(M10&lt;&gt;"",ROUNDDOWN(M10*10/110,0),""),"")</f>
        <v/>
      </c>
      <c r="P10" s="49" t="str">
        <f>IFERROR(IF(O10="","","円"),"")</f>
        <v/>
      </c>
      <c r="R10" s="3"/>
      <c r="S10" s="3"/>
      <c r="T10" s="3"/>
    </row>
    <row r="11" spans="2:22" ht="24.75">
      <c r="B11" s="5" t="s">
        <v>81</v>
      </c>
      <c r="C11" s="18" t="s">
        <v>26</v>
      </c>
      <c r="D11" s="34" t="s">
        <v>83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2" t="s">
        <v>70</v>
      </c>
      <c r="V11" s="34"/>
    </row>
    <row r="12" spans="2:22" ht="24.75">
      <c r="B12" s="2"/>
      <c r="C12" s="19" t="s">
        <v>31</v>
      </c>
      <c r="D12" s="35" t="str">
        <f>IFERROR(IF(SUM(D20,F20,H20,J20)&lt;&gt;0,SUM(E20,G20,I20,K20),""),"")</f>
        <v/>
      </c>
      <c r="E12" s="3"/>
      <c r="F12" s="3"/>
      <c r="G12" s="3"/>
      <c r="H12" s="3"/>
      <c r="I12" s="3"/>
      <c r="J12" s="3"/>
      <c r="K12" s="3"/>
      <c r="L12" s="19" t="s">
        <v>27</v>
      </c>
      <c r="M12" s="35" t="str">
        <f>IFERROR(IF(SUM(M20,O20,Q20,S20,U20)&lt;&gt;0,SUM(N20,P20,R20,T20,V20),""),"")</f>
        <v/>
      </c>
      <c r="N12" s="3"/>
      <c r="O12" s="3"/>
      <c r="P12" s="3"/>
      <c r="Q12" s="3"/>
      <c r="R12" s="3"/>
      <c r="S12" s="3"/>
      <c r="T12" s="3"/>
    </row>
    <row r="13" spans="2:22" ht="24">
      <c r="B13" s="6" t="s">
        <v>0</v>
      </c>
      <c r="C13" s="20" t="s">
        <v>20</v>
      </c>
      <c r="D13" s="36" t="s">
        <v>4</v>
      </c>
      <c r="E13" s="50"/>
      <c r="F13" s="50" t="s">
        <v>16</v>
      </c>
      <c r="G13" s="50"/>
      <c r="H13" s="50" t="s">
        <v>8</v>
      </c>
      <c r="I13" s="50"/>
      <c r="J13" s="50" t="s">
        <v>18</v>
      </c>
      <c r="K13" s="95"/>
      <c r="L13" s="20" t="s">
        <v>20</v>
      </c>
      <c r="M13" s="36" t="s">
        <v>34</v>
      </c>
      <c r="N13" s="50"/>
      <c r="O13" s="50" t="s">
        <v>35</v>
      </c>
      <c r="P13" s="50"/>
      <c r="Q13" s="50" t="s">
        <v>17</v>
      </c>
      <c r="R13" s="50"/>
      <c r="S13" s="50" t="s">
        <v>36</v>
      </c>
      <c r="T13" s="50"/>
      <c r="U13" s="50" t="s">
        <v>79</v>
      </c>
      <c r="V13" s="95"/>
    </row>
    <row r="14" spans="2:22" ht="24">
      <c r="B14" s="7" t="s">
        <v>7</v>
      </c>
      <c r="C14" s="21" t="s">
        <v>4</v>
      </c>
      <c r="D14" s="37" t="s">
        <v>19</v>
      </c>
      <c r="E14" s="51" t="s">
        <v>24</v>
      </c>
      <c r="F14" s="62" t="s">
        <v>19</v>
      </c>
      <c r="G14" s="51" t="s">
        <v>24</v>
      </c>
      <c r="H14" s="62" t="s">
        <v>19</v>
      </c>
      <c r="I14" s="51" t="s">
        <v>24</v>
      </c>
      <c r="J14" s="62" t="s">
        <v>19</v>
      </c>
      <c r="K14" s="96" t="s">
        <v>24</v>
      </c>
      <c r="L14" s="21" t="s">
        <v>34</v>
      </c>
      <c r="M14" s="37" t="s">
        <v>19</v>
      </c>
      <c r="N14" s="51" t="s">
        <v>24</v>
      </c>
      <c r="O14" s="62" t="s">
        <v>19</v>
      </c>
      <c r="P14" s="51" t="s">
        <v>24</v>
      </c>
      <c r="Q14" s="62" t="s">
        <v>19</v>
      </c>
      <c r="R14" s="51" t="s">
        <v>24</v>
      </c>
      <c r="S14" s="62" t="s">
        <v>19</v>
      </c>
      <c r="T14" s="51" t="s">
        <v>24</v>
      </c>
      <c r="U14" s="62" t="s">
        <v>19</v>
      </c>
      <c r="V14" s="96" t="s">
        <v>24</v>
      </c>
    </row>
    <row r="15" spans="2:22" ht="24">
      <c r="B15" s="8" t="s">
        <v>5</v>
      </c>
      <c r="C15" s="22">
        <v>700</v>
      </c>
      <c r="D15" s="38"/>
      <c r="E15" s="52" t="str">
        <f>IFERROR(IF(D15&lt;&gt;0,$C15*D15,""),"")</f>
        <v/>
      </c>
      <c r="F15" s="63"/>
      <c r="G15" s="52" t="str">
        <f>IFERROR(IF(F15&lt;&gt;0,$C15*F15*2,""),"")</f>
        <v/>
      </c>
      <c r="H15" s="63"/>
      <c r="I15" s="52" t="str">
        <f>IFERROR(IF(H15&lt;&gt;0,$C15*H15*3,""),"")</f>
        <v/>
      </c>
      <c r="J15" s="63"/>
      <c r="K15" s="57" t="str">
        <f>IFERROR(IF(J15&lt;&gt;0,$C15*J15*4,""),"")</f>
        <v/>
      </c>
      <c r="L15" s="22">
        <v>350</v>
      </c>
      <c r="M15" s="38"/>
      <c r="N15" s="52" t="str">
        <f>IFERROR(IF(M15&lt;&gt;0,$L15*M15,""),"")</f>
        <v/>
      </c>
      <c r="O15" s="63"/>
      <c r="P15" s="52" t="str">
        <f>IFERROR(IF(O15&lt;&gt;0,$L15*O15*2,""),"")</f>
        <v/>
      </c>
      <c r="Q15" s="63"/>
      <c r="R15" s="52" t="str">
        <f>IFERROR(IF(Q15&lt;&gt;0,$L15*Q15*3,""),"")</f>
        <v/>
      </c>
      <c r="S15" s="63"/>
      <c r="T15" s="52" t="str">
        <f>IFERROR(IF(S15&lt;&gt;0,$L15*S15*4,""),"")</f>
        <v/>
      </c>
      <c r="U15" s="63"/>
      <c r="V15" s="57" t="str">
        <f>IFERROR(IF(U15&lt;&gt;0,$L15*U15*5,""),"")</f>
        <v/>
      </c>
    </row>
    <row r="16" spans="2:22" ht="24">
      <c r="B16" s="8" t="s">
        <v>3</v>
      </c>
      <c r="C16" s="22">
        <v>700</v>
      </c>
      <c r="D16" s="38"/>
      <c r="E16" s="52" t="str">
        <f>IFERROR(IF(D16&lt;&gt;0,$C16*D16,""),"")</f>
        <v/>
      </c>
      <c r="F16" s="63"/>
      <c r="G16" s="52" t="str">
        <f>IFERROR(IF(F16&lt;&gt;0,$C16*F16*2,""),"")</f>
        <v/>
      </c>
      <c r="H16" s="63"/>
      <c r="I16" s="52" t="str">
        <f>IFERROR(IF(H16&lt;&gt;0,$C16*H16*3,""),"")</f>
        <v/>
      </c>
      <c r="J16" s="63"/>
      <c r="K16" s="57" t="str">
        <f>IFERROR(IF(J16&lt;&gt;0,$C16*J16*4,""),"")</f>
        <v/>
      </c>
      <c r="L16" s="22">
        <v>350</v>
      </c>
      <c r="M16" s="38"/>
      <c r="N16" s="52" t="str">
        <f>IFERROR(IF(M16&lt;&gt;0,$L16*M16,""),"")</f>
        <v/>
      </c>
      <c r="O16" s="63"/>
      <c r="P16" s="52" t="str">
        <f>IFERROR(IF(O16&lt;&gt;0,$L16*O16*2,""),"")</f>
        <v/>
      </c>
      <c r="Q16" s="63"/>
      <c r="R16" s="52" t="str">
        <f>IFERROR(IF(Q16&lt;&gt;0,$L16*Q16*3,""),"")</f>
        <v/>
      </c>
      <c r="S16" s="63"/>
      <c r="T16" s="52" t="str">
        <f>IFERROR(IF(S16&lt;&gt;0,$L16*S16*4,""),"")</f>
        <v/>
      </c>
      <c r="U16" s="63"/>
      <c r="V16" s="57" t="str">
        <f>IFERROR(IF(U16&lt;&gt;0,$L16*U16*5,""),"")</f>
        <v/>
      </c>
    </row>
    <row r="17" spans="2:22" ht="24">
      <c r="B17" s="8" t="s">
        <v>57</v>
      </c>
      <c r="C17" s="22">
        <v>300</v>
      </c>
      <c r="D17" s="38"/>
      <c r="E17" s="52" t="str">
        <f>IFERROR(IF(D17&lt;&gt;0,$C17*D17,""),"")</f>
        <v/>
      </c>
      <c r="F17" s="63"/>
      <c r="G17" s="52" t="str">
        <f>IFERROR(IF(F17&lt;&gt;0,$C17*F17*2,""),"")</f>
        <v/>
      </c>
      <c r="H17" s="63"/>
      <c r="I17" s="52" t="str">
        <f>IFERROR(IF(H17&lt;&gt;0,$C17*H17*3,""),"")</f>
        <v/>
      </c>
      <c r="J17" s="63"/>
      <c r="K17" s="57" t="str">
        <f>IFERROR(IF(J17&lt;&gt;0,$C17*J17*4,""),"")</f>
        <v/>
      </c>
      <c r="L17" s="22">
        <v>150</v>
      </c>
      <c r="M17" s="38"/>
      <c r="N17" s="52" t="str">
        <f>IFERROR(IF(M17&lt;&gt;0,$L17*M17,""),"")</f>
        <v/>
      </c>
      <c r="O17" s="63"/>
      <c r="P17" s="52" t="str">
        <f>IFERROR(IF(O17&lt;&gt;0,$L17*O17*2,""),"")</f>
        <v/>
      </c>
      <c r="Q17" s="63"/>
      <c r="R17" s="52" t="str">
        <f>IFERROR(IF(Q17&lt;&gt;0,$L17*Q17*3,""),"")</f>
        <v/>
      </c>
      <c r="S17" s="63"/>
      <c r="T17" s="52" t="str">
        <f>IFERROR(IF(S17&lt;&gt;0,$L17*S17*4,""),"")</f>
        <v/>
      </c>
      <c r="U17" s="63"/>
      <c r="V17" s="57" t="str">
        <f>IFERROR(IF(U17&lt;&gt;0,$L17*U17*5,""),"")</f>
        <v/>
      </c>
    </row>
    <row r="18" spans="2:22" ht="24">
      <c r="B18" s="8" t="s">
        <v>11</v>
      </c>
      <c r="C18" s="22">
        <v>700</v>
      </c>
      <c r="D18" s="38"/>
      <c r="E18" s="52" t="str">
        <f>IFERROR(IF(D18&lt;&gt;0,$C18*D18,""),"")</f>
        <v/>
      </c>
      <c r="F18" s="63"/>
      <c r="G18" s="52" t="str">
        <f>IFERROR(IF(F18&lt;&gt;0,$C18*F18*2,""),"")</f>
        <v/>
      </c>
      <c r="H18" s="63"/>
      <c r="I18" s="52" t="str">
        <f>IFERROR(IF(H18&lt;&gt;0,$C18*H18*3,""),"")</f>
        <v/>
      </c>
      <c r="J18" s="63"/>
      <c r="K18" s="57" t="str">
        <f>IFERROR(IF(J18&lt;&gt;0,$C18*J18*4,""),"")</f>
        <v/>
      </c>
      <c r="L18" s="22">
        <v>350</v>
      </c>
      <c r="M18" s="38"/>
      <c r="N18" s="52" t="str">
        <f>IFERROR(IF(M18&lt;&gt;0,$L18*M18,""),"")</f>
        <v/>
      </c>
      <c r="O18" s="63"/>
      <c r="P18" s="52" t="str">
        <f>IFERROR(IF(O18&lt;&gt;0,$L18*O18*2,""),"")</f>
        <v/>
      </c>
      <c r="Q18" s="63"/>
      <c r="R18" s="52" t="str">
        <f>IFERROR(IF(Q18&lt;&gt;0,$L18*Q18*3,""),"")</f>
        <v/>
      </c>
      <c r="S18" s="63"/>
      <c r="T18" s="52" t="str">
        <f>IFERROR(IF(S18&lt;&gt;0,$L18*S18*4,""),"")</f>
        <v/>
      </c>
      <c r="U18" s="63"/>
      <c r="V18" s="57" t="str">
        <f>IFERROR(IF(U18&lt;&gt;0,$L18*U18*5,""),"")</f>
        <v/>
      </c>
    </row>
    <row r="19" spans="2:22" ht="24">
      <c r="B19" s="8" t="s">
        <v>14</v>
      </c>
      <c r="C19" s="22">
        <v>1100</v>
      </c>
      <c r="D19" s="38"/>
      <c r="E19" s="52" t="str">
        <f>IFERROR(IF(D19&lt;&gt;0,$C19*D19,""),"")</f>
        <v/>
      </c>
      <c r="F19" s="63"/>
      <c r="G19" s="52" t="str">
        <f>IFERROR(IF(F19&lt;&gt;0,$C19*F19*2,""),"")</f>
        <v/>
      </c>
      <c r="H19" s="63"/>
      <c r="I19" s="52" t="str">
        <f>IFERROR(IF(H19&lt;&gt;0,$C19*H19*3,""),"")</f>
        <v/>
      </c>
      <c r="J19" s="63"/>
      <c r="K19" s="57" t="str">
        <f>IFERROR(IF(J19&lt;&gt;0,$C19*J19*4,""),"")</f>
        <v/>
      </c>
      <c r="L19" s="22">
        <v>550</v>
      </c>
      <c r="M19" s="38"/>
      <c r="N19" s="52" t="str">
        <f>IFERROR(IF(M19&lt;&gt;0,$L19*M19,""),"")</f>
        <v/>
      </c>
      <c r="O19" s="63"/>
      <c r="P19" s="52" t="str">
        <f>IFERROR(IF(O19&lt;&gt;0,$L19*O19*2,""),"")</f>
        <v/>
      </c>
      <c r="Q19" s="63"/>
      <c r="R19" s="52" t="str">
        <f>IFERROR(IF(Q19&lt;&gt;0,$L19*Q19*3,""),"")</f>
        <v/>
      </c>
      <c r="S19" s="63"/>
      <c r="T19" s="52" t="str">
        <f>IFERROR(IF(S19&lt;&gt;0,$L19*S19*4,""),"")</f>
        <v/>
      </c>
      <c r="U19" s="63"/>
      <c r="V19" s="57" t="str">
        <f>IFERROR(IF(U19&lt;&gt;0,$L19*U19*5,""),"")</f>
        <v/>
      </c>
    </row>
    <row r="20" spans="2:22" ht="24.75">
      <c r="B20" s="9"/>
      <c r="C20" s="23" t="s">
        <v>23</v>
      </c>
      <c r="D20" s="39" t="str">
        <f>IFERROR(IF(SUM(D15:D19)&lt;&gt;0,SUM(D15:D19),""),"")</f>
        <v/>
      </c>
      <c r="E20" s="53" t="str">
        <f>IFERROR(IF(D20&lt;&gt;"",SUM(E15:E19),""),"")</f>
        <v/>
      </c>
      <c r="F20" s="53" t="str">
        <f>IFERROR(IF(SUM(F15:F19)&lt;&gt;0,SUM(F15:F19),""),"")</f>
        <v/>
      </c>
      <c r="G20" s="53" t="str">
        <f>IFERROR(IF(F20&lt;&gt;"",SUM(G15:G19),""),"")</f>
        <v/>
      </c>
      <c r="H20" s="53" t="str">
        <f>IFERROR(IF(SUM(H15:H19)&lt;&gt;0,SUM(H15:H19),""),"")</f>
        <v/>
      </c>
      <c r="I20" s="53" t="str">
        <f>IFERROR(IF(H20&lt;&gt;"",SUM(I15:I19),""),"")</f>
        <v/>
      </c>
      <c r="J20" s="53" t="str">
        <f>IFERROR(IF(SUM(J15:J19)&lt;&gt;0,SUM(J15:J19),""),"")</f>
        <v/>
      </c>
      <c r="K20" s="58" t="str">
        <f>IFERROR(IF(J20&lt;&gt;"",SUM(K15:K19),""),"")</f>
        <v/>
      </c>
      <c r="L20" s="23" t="s">
        <v>23</v>
      </c>
      <c r="M20" s="39" t="str">
        <f>IFERROR(IF(SUM(M15:M19)&lt;&gt;0,SUM(M15:M19),""),"")</f>
        <v/>
      </c>
      <c r="N20" s="53" t="str">
        <f>IFERROR(IF(M20&lt;&gt;"",SUM(N15:N19),""),"")</f>
        <v/>
      </c>
      <c r="O20" s="53" t="str">
        <f>IFERROR(IF(SUM(O15:O19)&lt;&gt;0,SUM(O15:O19),""),"")</f>
        <v/>
      </c>
      <c r="P20" s="53" t="str">
        <f>IFERROR(IF(O20&lt;&gt;"",SUM(P15:P19),""),"")</f>
        <v/>
      </c>
      <c r="Q20" s="53" t="str">
        <f>IFERROR(IF(SUM(Q15:Q19)&lt;&gt;0,SUM(Q15:Q19),""),"")</f>
        <v/>
      </c>
      <c r="R20" s="53" t="str">
        <f>IFERROR(IF(Q20&lt;&gt;"",SUM(R15:R19),""),"")</f>
        <v/>
      </c>
      <c r="S20" s="53" t="str">
        <f>IFERROR(IF(SUM(S15:S19)&lt;&gt;0,SUM(S15:S19),""),"")</f>
        <v/>
      </c>
      <c r="T20" s="53" t="str">
        <f>IFERROR(IF(S20&lt;&gt;"",SUM(T15:T19),""),"")</f>
        <v/>
      </c>
      <c r="U20" s="53" t="str">
        <f>IFERROR(IF(SUM(U15:U19)&lt;&gt;0,SUM(U15:U19),""),"")</f>
        <v/>
      </c>
      <c r="V20" s="58" t="str">
        <f>IFERROR(IF(U20&lt;&gt;"",SUM(V15:V19),""),"")</f>
        <v/>
      </c>
    </row>
    <row r="21" spans="2:22" ht="24">
      <c r="B21" s="3"/>
      <c r="C21" s="2"/>
      <c r="D21" s="40"/>
      <c r="E21" s="17"/>
      <c r="F21" s="40"/>
      <c r="G21" s="17"/>
      <c r="H21" s="40"/>
      <c r="I21" s="17"/>
      <c r="J21" s="40"/>
      <c r="K21" s="17"/>
      <c r="L21" s="2"/>
      <c r="M21" s="40"/>
      <c r="N21" s="17"/>
      <c r="O21" s="40"/>
      <c r="P21" s="17"/>
      <c r="Q21" s="40"/>
      <c r="R21" s="17"/>
      <c r="S21" s="40"/>
      <c r="T21" s="17"/>
    </row>
    <row r="22" spans="2:22" ht="24">
      <c r="B22" s="10" t="s">
        <v>77</v>
      </c>
      <c r="C22" s="2" t="s">
        <v>26</v>
      </c>
      <c r="D22" s="34" t="s">
        <v>83</v>
      </c>
      <c r="E22" s="17"/>
      <c r="F22" s="40"/>
      <c r="G22" s="17"/>
      <c r="H22" s="40"/>
      <c r="I22" s="17"/>
      <c r="J22" s="40"/>
      <c r="K22" s="17"/>
      <c r="L22" s="2"/>
      <c r="M22" s="40"/>
      <c r="N22" s="17"/>
      <c r="O22" s="40"/>
      <c r="P22" s="17"/>
      <c r="Q22" s="40"/>
      <c r="S22" s="40"/>
      <c r="T22" s="17"/>
    </row>
    <row r="23" spans="2:22" ht="24.75">
      <c r="C23" s="11" t="s">
        <v>50</v>
      </c>
      <c r="D23" s="40"/>
      <c r="E23" s="3"/>
      <c r="F23" s="2"/>
      <c r="G23" s="3"/>
      <c r="H23" s="3"/>
      <c r="I23" s="3"/>
      <c r="J23" s="3"/>
      <c r="K23" s="3"/>
      <c r="L23" s="2"/>
      <c r="M23" s="3"/>
      <c r="N23" s="3"/>
      <c r="O23" s="3"/>
      <c r="P23" s="3"/>
      <c r="R23" s="11" t="s">
        <v>62</v>
      </c>
      <c r="S23" s="3"/>
      <c r="T23" s="3"/>
      <c r="U23" s="2" t="s">
        <v>70</v>
      </c>
      <c r="V23" s="34"/>
    </row>
    <row r="24" spans="2:22" ht="24.75">
      <c r="B24" s="3"/>
      <c r="C24" s="19" t="s">
        <v>82</v>
      </c>
      <c r="D24" s="35" t="str">
        <f>IFERROR(IF(SUM(E35,H35,H47,E47)&lt;&gt;0,SUM(E35,H35,H47,E47),""),"")</f>
        <v/>
      </c>
      <c r="E24" s="3"/>
      <c r="F24" s="3"/>
      <c r="G24" s="3"/>
      <c r="H24" s="3"/>
      <c r="I24" s="90" t="s">
        <v>15</v>
      </c>
      <c r="J24" s="35" t="str">
        <f>IFERROR(IF(SUM(K35,N35,K47)&lt;&gt;0,SUM(K35,N35,K47),""),"")</f>
        <v/>
      </c>
      <c r="K24" s="3"/>
      <c r="L24" s="3"/>
      <c r="M24" s="3"/>
      <c r="N24" s="3"/>
      <c r="O24" s="109" t="s">
        <v>76</v>
      </c>
      <c r="P24" s="35" t="str">
        <f>IFERROR(IF(SUM(Q35,T35)&lt;&gt;0,SUM(Q35,T35),""),"")</f>
        <v/>
      </c>
      <c r="Q24" s="3"/>
      <c r="R24" s="19" t="s">
        <v>63</v>
      </c>
      <c r="S24" s="35" t="str">
        <f>IFERROR(IF(V34&lt;&gt;"",V34,""),"")</f>
        <v/>
      </c>
      <c r="T24" s="3"/>
      <c r="U24" s="2"/>
      <c r="V24" s="3"/>
    </row>
    <row r="25" spans="2:22" ht="24.75">
      <c r="B25" s="11"/>
      <c r="C25" s="24"/>
      <c r="D25" s="41" t="s">
        <v>6</v>
      </c>
      <c r="E25" s="54"/>
      <c r="F25" s="24"/>
      <c r="G25" s="45" t="s">
        <v>46</v>
      </c>
      <c r="H25" s="60"/>
      <c r="I25" s="91" t="s">
        <v>10</v>
      </c>
      <c r="J25" s="41" t="s">
        <v>6</v>
      </c>
      <c r="K25" s="54"/>
      <c r="L25" s="98" t="s">
        <v>10</v>
      </c>
      <c r="M25" s="45" t="s">
        <v>46</v>
      </c>
      <c r="N25" s="99"/>
      <c r="O25" s="24" t="s">
        <v>78</v>
      </c>
      <c r="P25" s="41"/>
      <c r="Q25" s="54"/>
      <c r="R25" s="32" t="s">
        <v>39</v>
      </c>
      <c r="S25" s="116"/>
      <c r="T25" s="25" t="s">
        <v>20</v>
      </c>
      <c r="U25" s="42" t="s">
        <v>61</v>
      </c>
      <c r="V25" s="123" t="s">
        <v>24</v>
      </c>
    </row>
    <row r="26" spans="2:22" ht="24.75">
      <c r="B26" s="11"/>
      <c r="C26" s="25" t="s">
        <v>20</v>
      </c>
      <c r="D26" s="42" t="s">
        <v>44</v>
      </c>
      <c r="E26" s="55" t="s">
        <v>24</v>
      </c>
      <c r="F26" s="27" t="s">
        <v>20</v>
      </c>
      <c r="G26" s="46" t="s">
        <v>44</v>
      </c>
      <c r="H26" s="61" t="s">
        <v>24</v>
      </c>
      <c r="I26" s="25" t="s">
        <v>20</v>
      </c>
      <c r="J26" s="42" t="s">
        <v>44</v>
      </c>
      <c r="K26" s="55" t="s">
        <v>24</v>
      </c>
      <c r="L26" s="27" t="s">
        <v>20</v>
      </c>
      <c r="M26" s="46" t="s">
        <v>44</v>
      </c>
      <c r="N26" s="100" t="s">
        <v>24</v>
      </c>
      <c r="O26" s="25" t="s">
        <v>20</v>
      </c>
      <c r="P26" s="42" t="s">
        <v>44</v>
      </c>
      <c r="Q26" s="55" t="s">
        <v>24</v>
      </c>
      <c r="R26" s="112" t="s">
        <v>22</v>
      </c>
      <c r="S26" s="117" t="s">
        <v>43</v>
      </c>
      <c r="T26" s="26">
        <v>396</v>
      </c>
      <c r="U26" s="120"/>
      <c r="V26" s="124" t="str">
        <f>IFERROR(IF($U26&lt;&gt;0,$T26*$U26,""),"")</f>
        <v/>
      </c>
    </row>
    <row r="27" spans="2:22" ht="24">
      <c r="B27" s="12" t="s">
        <v>49</v>
      </c>
      <c r="C27" s="26">
        <v>710</v>
      </c>
      <c r="D27" s="43"/>
      <c r="E27" s="56" t="str">
        <f>IFERROR(IF(D27&lt;&gt;0,$C27*D27,""),"")</f>
        <v/>
      </c>
      <c r="F27" s="64">
        <v>580</v>
      </c>
      <c r="G27" s="43"/>
      <c r="H27" s="56" t="str">
        <f>IFERROR(IF(G27&lt;&gt;0,$F27*G27,""),"")</f>
        <v/>
      </c>
      <c r="I27" s="26">
        <v>355</v>
      </c>
      <c r="J27" s="43"/>
      <c r="K27" s="56" t="str">
        <f>IFERROR(IF(J27&lt;&gt;0,$I27*J27,""),"")</f>
        <v/>
      </c>
      <c r="L27" s="64">
        <v>290</v>
      </c>
      <c r="M27" s="43"/>
      <c r="N27" s="101" t="str">
        <f>IFERROR(IF(M27&lt;&gt;0,$L27*M27,""),"")</f>
        <v/>
      </c>
      <c r="O27" s="26">
        <v>500</v>
      </c>
      <c r="P27" s="43"/>
      <c r="Q27" s="56" t="str">
        <f>IFERROR(IF(P27&lt;&gt;0,$O27*P27,""),"")</f>
        <v/>
      </c>
      <c r="R27" s="113"/>
      <c r="S27" s="2" t="s">
        <v>64</v>
      </c>
      <c r="T27" s="22">
        <v>396</v>
      </c>
      <c r="U27" s="121"/>
      <c r="V27" s="125" t="str">
        <f>IFERROR(IF($U27&lt;&gt;0,$T27*$U27,""),"")</f>
        <v/>
      </c>
    </row>
    <row r="28" spans="2:22" ht="24.75">
      <c r="B28" s="8" t="s">
        <v>42</v>
      </c>
      <c r="C28" s="22">
        <v>780</v>
      </c>
      <c r="D28" s="38"/>
      <c r="E28" s="57" t="str">
        <f>IFERROR(IF(D28&lt;&gt;0,$C28*D28,""),"")</f>
        <v/>
      </c>
      <c r="F28" s="65">
        <v>640</v>
      </c>
      <c r="G28" s="38"/>
      <c r="H28" s="57" t="str">
        <f>IFERROR(IF(G28&lt;&gt;0,$F28*G28,""),"")</f>
        <v/>
      </c>
      <c r="I28" s="22">
        <v>390</v>
      </c>
      <c r="J28" s="38"/>
      <c r="K28" s="57" t="str">
        <f>IFERROR(IF(J28&lt;&gt;0,$I28*J28,""),"")</f>
        <v/>
      </c>
      <c r="L28" s="65">
        <v>320</v>
      </c>
      <c r="M28" s="38"/>
      <c r="N28" s="102" t="str">
        <f>IFERROR(IF(M28&lt;&gt;0,$L28*M28,""),"")</f>
        <v/>
      </c>
      <c r="O28" s="110"/>
      <c r="P28" s="111"/>
      <c r="Q28" s="57" t="str">
        <f>IFERROR(IF(P28&lt;&gt;0,$C28*P28,""),"")</f>
        <v/>
      </c>
      <c r="R28" s="114"/>
      <c r="S28" s="118"/>
      <c r="T28" s="23" t="s">
        <v>23</v>
      </c>
      <c r="U28" s="122" t="str">
        <f>IFERROR(IF(SUM($U$26:$U$27)&lt;&gt;0,SUM($U$26:$U$27),""),"")</f>
        <v/>
      </c>
      <c r="V28" s="126" t="str">
        <f>IFERROR(IF($U28&lt;&gt;"",SUM($V$26:$V$27),""),"")</f>
        <v/>
      </c>
    </row>
    <row r="29" spans="2:22" ht="24">
      <c r="B29" s="8" t="s">
        <v>28</v>
      </c>
      <c r="C29" s="22">
        <v>1050</v>
      </c>
      <c r="D29" s="38"/>
      <c r="E29" s="57" t="str">
        <f>IFERROR(IF(D29&lt;&gt;0,$C29*D29,""),"")</f>
        <v/>
      </c>
      <c r="F29" s="66">
        <v>860</v>
      </c>
      <c r="G29" s="38"/>
      <c r="H29" s="57" t="str">
        <f>IFERROR(IF(G29&lt;&gt;0,$F29*G29,""),"")</f>
        <v/>
      </c>
      <c r="I29" s="22">
        <v>525</v>
      </c>
      <c r="J29" s="38"/>
      <c r="K29" s="57" t="str">
        <f>IFERROR(IF(J29&lt;&gt;0,$I29*J29,""),"")</f>
        <v/>
      </c>
      <c r="L29" s="66">
        <v>430</v>
      </c>
      <c r="M29" s="38"/>
      <c r="N29" s="102" t="str">
        <f>IFERROR(IF(M29&lt;&gt;0,$L29*M29,""),"")</f>
        <v/>
      </c>
      <c r="O29" s="110"/>
      <c r="P29" s="111"/>
      <c r="Q29" s="57" t="str">
        <f>IFERROR(IF(P29&lt;&gt;0,$C29*P29,""),"")</f>
        <v/>
      </c>
      <c r="R29" s="112" t="s">
        <v>65</v>
      </c>
      <c r="S29" s="117" t="s">
        <v>33</v>
      </c>
      <c r="T29" s="26">
        <v>2200</v>
      </c>
      <c r="U29" s="120"/>
      <c r="V29" s="124" t="str">
        <f>IFERROR(IF($U29&lt;&gt;0,$T29*$U29,""),"")</f>
        <v/>
      </c>
    </row>
    <row r="30" spans="2:22" ht="24.75">
      <c r="B30" s="13"/>
      <c r="C30" s="23" t="s">
        <v>23</v>
      </c>
      <c r="D30" s="39" t="str">
        <f>IFERROR(IF(SUM(D27:D29)&lt;&gt;0,SUM(D25:D29),""),"")</f>
        <v/>
      </c>
      <c r="E30" s="58" t="str">
        <f>IFERROR(IF(D30&lt;&gt;"",SUM(E27:E29),""),"")</f>
        <v/>
      </c>
      <c r="F30" s="31" t="s">
        <v>23</v>
      </c>
      <c r="G30" s="39" t="str">
        <f>IFERROR(IF(SUM(G27:G29)&lt;&gt;0,SUM(G25:G29),""),"")</f>
        <v/>
      </c>
      <c r="H30" s="58" t="str">
        <f>IFERROR(IF(G30&lt;&gt;"",SUM(H27:H29),""),"")</f>
        <v/>
      </c>
      <c r="I30" s="23" t="s">
        <v>23</v>
      </c>
      <c r="J30" s="39" t="str">
        <f>IFERROR(IF(SUM(J27:J29)&lt;&gt;0,SUM(J25:J29),""),"")</f>
        <v/>
      </c>
      <c r="K30" s="58" t="str">
        <f>IFERROR(IF(J30&lt;&gt;"",SUM(K27:K29),""),"")</f>
        <v/>
      </c>
      <c r="L30" s="31" t="s">
        <v>23</v>
      </c>
      <c r="M30" s="39" t="str">
        <f>IFERROR(IF(SUM(M27:M29)&lt;&gt;0,SUM(M25:M29),""),"")</f>
        <v/>
      </c>
      <c r="N30" s="103" t="str">
        <f>IFERROR(IF(M30&lt;&gt;"",SUM(N27:N29),""),"")</f>
        <v/>
      </c>
      <c r="O30" s="23" t="s">
        <v>23</v>
      </c>
      <c r="P30" s="39" t="str">
        <f>IFERROR(IF(SUM(P27:P29)&lt;&gt;0,SUM(P25:P29),""),"")</f>
        <v/>
      </c>
      <c r="Q30" s="58" t="str">
        <f>IFERROR(IF(P30&lt;&gt;"",SUM(Q27:Q29),""),"")</f>
        <v/>
      </c>
      <c r="R30" s="8" t="s">
        <v>66</v>
      </c>
      <c r="S30" s="74" t="s">
        <v>48</v>
      </c>
      <c r="T30" s="22">
        <v>2200</v>
      </c>
      <c r="U30" s="121"/>
      <c r="V30" s="125" t="str">
        <f>IFERROR(IF($U30&lt;&gt;0,$T30*$U30,""),"")</f>
        <v/>
      </c>
    </row>
    <row r="31" spans="2:22" ht="24">
      <c r="B31" s="12" t="s">
        <v>56</v>
      </c>
      <c r="C31" s="26">
        <v>710</v>
      </c>
      <c r="D31" s="43"/>
      <c r="E31" s="56" t="str">
        <f>IFERROR(IF(D31&lt;&gt;0,$C31*D31,""),"")</f>
        <v/>
      </c>
      <c r="F31" s="67"/>
      <c r="G31" s="76"/>
      <c r="H31" s="81" t="str">
        <f>IFERROR(IF(G31&lt;&gt;0,$F31*G31,""),"")</f>
        <v/>
      </c>
      <c r="I31" s="26">
        <v>355</v>
      </c>
      <c r="J31" s="43"/>
      <c r="K31" s="56" t="str">
        <f>IFERROR(IF(J31&lt;&gt;0,$I31*J31,""),"")</f>
        <v/>
      </c>
      <c r="L31" s="67"/>
      <c r="M31" s="76"/>
      <c r="N31" s="104" t="str">
        <f>IFERROR(IF(M31&lt;&gt;0,$F31*M31,""),"")</f>
        <v/>
      </c>
      <c r="O31" s="26">
        <v>500</v>
      </c>
      <c r="P31" s="43"/>
      <c r="Q31" s="56" t="str">
        <f>IFERROR(IF(P31&lt;&gt;0,$O31*P31,""),"")</f>
        <v/>
      </c>
      <c r="R31" s="113"/>
      <c r="S31" s="74" t="s">
        <v>32</v>
      </c>
      <c r="T31" s="22">
        <v>880</v>
      </c>
      <c r="U31" s="121"/>
      <c r="V31" s="125" t="str">
        <f>IFERROR(IF($U31&lt;&gt;0,$T31*$U31,""),"")</f>
        <v/>
      </c>
    </row>
    <row r="32" spans="2:22" ht="24">
      <c r="B32" s="8" t="s">
        <v>42</v>
      </c>
      <c r="C32" s="22">
        <v>780</v>
      </c>
      <c r="D32" s="38"/>
      <c r="E32" s="57" t="str">
        <f>IFERROR(IF(D32&lt;&gt;0,$C32*D32,""),"")</f>
        <v/>
      </c>
      <c r="F32" s="68"/>
      <c r="G32" s="77"/>
      <c r="H32" s="82" t="str">
        <f>IFERROR(IF(G32&lt;&gt;0,$F32*G32,""),"")</f>
        <v/>
      </c>
      <c r="I32" s="22">
        <v>390</v>
      </c>
      <c r="J32" s="38"/>
      <c r="K32" s="57" t="str">
        <f>IFERROR(IF(J32&lt;&gt;0,$I32*J32,""),"")</f>
        <v/>
      </c>
      <c r="L32" s="68"/>
      <c r="M32" s="77"/>
      <c r="N32" s="105" t="str">
        <f>IFERROR(IF(M32&lt;&gt;0,$F32*M32,""),"")</f>
        <v/>
      </c>
      <c r="O32" s="110"/>
      <c r="P32" s="111"/>
      <c r="Q32" s="57" t="str">
        <f>IFERROR(IF(P32&lt;&gt;0,$C32*P32,""),"")</f>
        <v/>
      </c>
      <c r="R32" s="113"/>
      <c r="S32" s="119" t="s">
        <v>29</v>
      </c>
      <c r="T32" s="22">
        <v>2200</v>
      </c>
      <c r="U32" s="121"/>
      <c r="V32" s="125" t="str">
        <f>IFERROR(IF($U32&lt;&gt;0,$T32*$U32,""),"")</f>
        <v/>
      </c>
    </row>
    <row r="33" spans="2:22" ht="24.75">
      <c r="B33" s="8" t="s">
        <v>28</v>
      </c>
      <c r="C33" s="22">
        <v>1050</v>
      </c>
      <c r="D33" s="38"/>
      <c r="E33" s="57" t="str">
        <f>IFERROR(IF(D33&lt;&gt;0,$C33*D33,""),"")</f>
        <v/>
      </c>
      <c r="F33" s="69"/>
      <c r="G33" s="77"/>
      <c r="H33" s="82" t="str">
        <f>IFERROR(IF(G33&lt;&gt;0,$F33*G33,""),"")</f>
        <v/>
      </c>
      <c r="I33" s="22">
        <v>525</v>
      </c>
      <c r="J33" s="38"/>
      <c r="K33" s="57" t="str">
        <f>IFERROR(IF(J33&lt;&gt;0,$I33*J33,""),"")</f>
        <v/>
      </c>
      <c r="L33" s="69"/>
      <c r="M33" s="77"/>
      <c r="N33" s="105" t="str">
        <f>IFERROR(IF(M33&lt;&gt;0,$F33*M33,""),"")</f>
        <v/>
      </c>
      <c r="O33" s="110"/>
      <c r="P33" s="111"/>
      <c r="Q33" s="57" t="str">
        <f>IFERROR(IF(P33&lt;&gt;0,$C33*P33,""),"")</f>
        <v/>
      </c>
      <c r="R33" s="9"/>
      <c r="S33" s="118"/>
      <c r="T33" s="23" t="s">
        <v>23</v>
      </c>
      <c r="U33" s="122" t="str">
        <f>IFERROR(IF(SUM($U$29:$U$32)&lt;&gt;0,SUM($U$29:$U$32),""),"")</f>
        <v/>
      </c>
      <c r="V33" s="126" t="str">
        <f>IFERROR(IF($U33&lt;&gt;"",SUM($V$29:$V$32),""),"")</f>
        <v/>
      </c>
    </row>
    <row r="34" spans="2:22" ht="24.75">
      <c r="B34" s="9"/>
      <c r="C34" s="23" t="s">
        <v>23</v>
      </c>
      <c r="D34" s="39" t="str">
        <f>IFERROR(IF(SUM(D31:D33)&lt;&gt;0,SUM(D31:D33),""),"")</f>
        <v/>
      </c>
      <c r="E34" s="58" t="str">
        <f>IFERROR(IF(D34&lt;&gt;"",SUM(E31:E33),""),"")</f>
        <v/>
      </c>
      <c r="F34" s="70"/>
      <c r="G34" s="78" t="str">
        <f>IFERROR(IF(SUM(G31:G33)&lt;&gt;0,SUM(G31:G33),""),"")</f>
        <v/>
      </c>
      <c r="H34" s="83" t="str">
        <f>IFERROR(IF(G34&lt;&gt;"",SUM(H31:H33),""),"")</f>
        <v/>
      </c>
      <c r="I34" s="23" t="s">
        <v>23</v>
      </c>
      <c r="J34" s="39" t="str">
        <f>IFERROR(IF(SUM(J31:J33)&lt;&gt;0,SUM(J31:J33),""),"")</f>
        <v/>
      </c>
      <c r="K34" s="58" t="str">
        <f>IFERROR(IF(J34&lt;&gt;"",SUM(K31:K33),""),"")</f>
        <v/>
      </c>
      <c r="L34" s="70"/>
      <c r="M34" s="78" t="str">
        <f>IFERROR(IF(SUM(M31:M33)&lt;&gt;0,SUM(M31:M33),""),"")</f>
        <v/>
      </c>
      <c r="N34" s="106" t="str">
        <f>IFERROR(IF(M34&lt;&gt;"",SUM(N31:N33),""),"")</f>
        <v/>
      </c>
      <c r="O34" s="23" t="s">
        <v>23</v>
      </c>
      <c r="P34" s="39" t="str">
        <f>IFERROR(IF(SUM(P31:P33)&lt;&gt;0,SUM(P31:P33),""),"")</f>
        <v/>
      </c>
      <c r="Q34" s="58" t="str">
        <f>IFERROR(IF(P34&lt;&gt;"",SUM(Q31:Q33),""),"")</f>
        <v/>
      </c>
      <c r="R34" s="3"/>
      <c r="S34" s="3"/>
      <c r="T34" s="32"/>
      <c r="U34" s="47" t="s">
        <v>45</v>
      </c>
      <c r="V34" s="35" t="str">
        <f>IFERROR(IF(SUM(V28,V33)&lt;&gt;0,SUM(V33,V28),""),"")</f>
        <v/>
      </c>
    </row>
    <row r="35" spans="2:22" ht="24.75">
      <c r="B35" s="3"/>
      <c r="C35" s="9"/>
      <c r="D35" s="44" t="s">
        <v>45</v>
      </c>
      <c r="E35" s="59" t="str">
        <f>IFERROR(IF(SUM(E30,E34)&lt;&gt;0,SUM(E34,E30),""),"")</f>
        <v/>
      </c>
      <c r="F35" s="32"/>
      <c r="G35" s="47" t="s">
        <v>2</v>
      </c>
      <c r="H35" s="59" t="str">
        <f>IFERROR(IF(SUM(H30,H34)&lt;&gt;0,SUM(H34,H30),""),"")</f>
        <v/>
      </c>
      <c r="I35" s="9"/>
      <c r="J35" s="44" t="s">
        <v>45</v>
      </c>
      <c r="K35" s="59" t="str">
        <f>IFERROR(IF(SUM(K30,K34)&lt;&gt;0,SUM(K34,K30),""),"")</f>
        <v/>
      </c>
      <c r="L35" s="32"/>
      <c r="M35" s="47" t="s">
        <v>2</v>
      </c>
      <c r="N35" s="59" t="str">
        <f>IFERROR(IF(SUM(N30,N34)&lt;&gt;0,SUM(N34,N30),""),"")</f>
        <v/>
      </c>
      <c r="O35" s="9"/>
      <c r="P35" s="44" t="s">
        <v>45</v>
      </c>
      <c r="Q35" s="59" t="str">
        <f>IFERROR(IF(SUM(Q30,Q34)&lt;&gt;0,SUM(Q34,Q30),""),"")</f>
        <v/>
      </c>
      <c r="R35" s="3"/>
      <c r="S35" s="3"/>
      <c r="T35" s="3"/>
      <c r="U35" s="3"/>
      <c r="V35" s="3"/>
    </row>
    <row r="36" spans="2:22" ht="19.5"/>
    <row r="37" spans="2:22" ht="24.75">
      <c r="B37" s="11"/>
      <c r="C37" s="24"/>
      <c r="D37" s="45" t="s">
        <v>80</v>
      </c>
      <c r="E37" s="60"/>
      <c r="F37" s="71"/>
      <c r="G37" s="72"/>
      <c r="H37" s="71"/>
      <c r="I37" s="91" t="s">
        <v>10</v>
      </c>
      <c r="J37" s="41" t="s">
        <v>80</v>
      </c>
      <c r="K37" s="54"/>
    </row>
    <row r="38" spans="2:22" ht="24.75">
      <c r="B38" s="11"/>
      <c r="C38" s="27" t="s">
        <v>20</v>
      </c>
      <c r="D38" s="46" t="s">
        <v>44</v>
      </c>
      <c r="E38" s="61" t="s">
        <v>24</v>
      </c>
      <c r="F38" s="72"/>
      <c r="G38" s="72"/>
      <c r="H38" s="72"/>
      <c r="I38" s="25" t="s">
        <v>20</v>
      </c>
      <c r="J38" s="42" t="s">
        <v>44</v>
      </c>
      <c r="K38" s="55" t="s">
        <v>24</v>
      </c>
    </row>
    <row r="39" spans="2:22" ht="24">
      <c r="B39" s="12" t="s">
        <v>49</v>
      </c>
      <c r="C39" s="28"/>
      <c r="D39" s="43"/>
      <c r="E39" s="56" t="str">
        <f>IFERROR(IF(D39&lt;&gt;0,$C39*D39,""),"")</f>
        <v/>
      </c>
      <c r="F39" s="73"/>
      <c r="G39" s="12" t="s">
        <v>49</v>
      </c>
      <c r="H39" s="84"/>
      <c r="I39" s="92"/>
      <c r="J39" s="43"/>
      <c r="K39" s="56" t="str">
        <f>IFERROR(IF(J39&lt;&gt;0,$I39*J39,""),"")</f>
        <v/>
      </c>
    </row>
    <row r="40" spans="2:22" ht="24">
      <c r="B40" s="8" t="s">
        <v>42</v>
      </c>
      <c r="C40" s="29"/>
      <c r="D40" s="38"/>
      <c r="E40" s="57" t="str">
        <f>IFERROR(IF(D40&lt;&gt;0,$C40*D40,""),"")</f>
        <v/>
      </c>
      <c r="F40" s="73"/>
      <c r="G40" s="8" t="s">
        <v>42</v>
      </c>
      <c r="H40" s="85"/>
      <c r="I40" s="93"/>
      <c r="J40" s="38"/>
      <c r="K40" s="57" t="str">
        <f>IFERROR(IF(J40&lt;&gt;0,$I40*J40,""),"")</f>
        <v/>
      </c>
    </row>
    <row r="41" spans="2:22" ht="24">
      <c r="B41" s="8" t="s">
        <v>28</v>
      </c>
      <c r="C41" s="30"/>
      <c r="D41" s="38"/>
      <c r="E41" s="57" t="str">
        <f>IFERROR(IF(D41&lt;&gt;0,$C41*D41,""),"")</f>
        <v/>
      </c>
      <c r="F41" s="73"/>
      <c r="G41" s="8" t="s">
        <v>28</v>
      </c>
      <c r="H41" s="85"/>
      <c r="I41" s="93"/>
      <c r="J41" s="38"/>
      <c r="K41" s="57" t="str">
        <f>IFERROR(IF(J41&lt;&gt;0,$I41*J41,""),"")</f>
        <v/>
      </c>
    </row>
    <row r="42" spans="2:22" ht="24.75">
      <c r="B42" s="13"/>
      <c r="C42" s="31" t="s">
        <v>23</v>
      </c>
      <c r="D42" s="39" t="str">
        <f>IFERROR(IF(SUM(D39:D41)&lt;&gt;0,SUM(D37:D41),""),"")</f>
        <v/>
      </c>
      <c r="E42" s="58" t="str">
        <f>IFERROR(IF(D42&lt;&gt;"",SUM(E39:E41),""),"")</f>
        <v/>
      </c>
      <c r="F42" s="74"/>
      <c r="G42" s="79"/>
      <c r="H42" s="86"/>
      <c r="I42" s="23" t="s">
        <v>23</v>
      </c>
      <c r="J42" s="39" t="str">
        <f>IFERROR(IF(SUM(J39:J41)&lt;&gt;0,SUM(J37:J41),""),"")</f>
        <v/>
      </c>
      <c r="K42" s="58" t="str">
        <f>IFERROR(IF(J42&lt;&gt;"",SUM(K39:K41),""),"")</f>
        <v/>
      </c>
    </row>
    <row r="43" spans="2:22" ht="24">
      <c r="B43" s="12" t="s">
        <v>56</v>
      </c>
      <c r="C43" s="28"/>
      <c r="D43" s="43"/>
      <c r="E43" s="56" t="str">
        <f>IFERROR(IF(D43&lt;&gt;0,$C43*D43,""),"")</f>
        <v/>
      </c>
      <c r="F43" s="73"/>
      <c r="G43" s="8" t="s">
        <v>56</v>
      </c>
      <c r="H43" s="85"/>
      <c r="I43" s="92"/>
      <c r="J43" s="43"/>
      <c r="K43" s="56" t="str">
        <f>IFERROR(IF(J43&lt;&gt;0,$I43*J43,""),"")</f>
        <v/>
      </c>
    </row>
    <row r="44" spans="2:22" ht="24">
      <c r="B44" s="8" t="s">
        <v>42</v>
      </c>
      <c r="C44" s="29"/>
      <c r="D44" s="38"/>
      <c r="E44" s="57" t="str">
        <f>IFERROR(IF(D44&lt;&gt;0,$C44*D44,""),"")</f>
        <v/>
      </c>
      <c r="F44" s="73"/>
      <c r="G44" s="8" t="s">
        <v>42</v>
      </c>
      <c r="H44" s="85"/>
      <c r="I44" s="93"/>
      <c r="J44" s="38"/>
      <c r="K44" s="57" t="str">
        <f>IFERROR(IF(J44&lt;&gt;0,$I44*J44,""),"")</f>
        <v/>
      </c>
    </row>
    <row r="45" spans="2:22" ht="24">
      <c r="B45" s="8" t="s">
        <v>28</v>
      </c>
      <c r="C45" s="30"/>
      <c r="D45" s="38"/>
      <c r="E45" s="57" t="str">
        <f>IFERROR(IF(D45&lt;&gt;0,$C45*D45,""),"")</f>
        <v/>
      </c>
      <c r="F45" s="73"/>
      <c r="G45" s="8" t="s">
        <v>28</v>
      </c>
      <c r="H45" s="85"/>
      <c r="I45" s="93"/>
      <c r="J45" s="38"/>
      <c r="K45" s="57" t="str">
        <f>IFERROR(IF(J45&lt;&gt;0,$I45*J45,""),"")</f>
        <v/>
      </c>
    </row>
    <row r="46" spans="2:22" ht="24.75">
      <c r="B46" s="9"/>
      <c r="C46" s="31" t="s">
        <v>23</v>
      </c>
      <c r="D46" s="39" t="str">
        <f>IFERROR(IF(SUM(D43:D45)&lt;&gt;0,SUM(D41:D45),""),"")</f>
        <v/>
      </c>
      <c r="E46" s="58" t="str">
        <f>IFERROR(IF(D46&lt;&gt;"",SUM(E43:E45),""),"")</f>
        <v/>
      </c>
      <c r="F46" s="74"/>
      <c r="G46" s="79"/>
      <c r="H46" s="87"/>
      <c r="I46" s="23" t="s">
        <v>23</v>
      </c>
      <c r="J46" s="39" t="str">
        <f>IFERROR(IF(SUM(J43:J45)&lt;&gt;0,SUM(J43:J45),""),"")</f>
        <v/>
      </c>
      <c r="K46" s="58" t="str">
        <f>IFERROR(IF(J46&lt;&gt;"",SUM(K43:K45),""),"")</f>
        <v/>
      </c>
    </row>
    <row r="47" spans="2:22" ht="24.75">
      <c r="B47" s="3"/>
      <c r="C47" s="32"/>
      <c r="D47" s="47" t="s">
        <v>2</v>
      </c>
      <c r="E47" s="59" t="str">
        <f>IFERROR(IF(SUM(E42,E46)&lt;&gt;0,SUM(E46,E42),""),"")</f>
        <v/>
      </c>
      <c r="F47" s="71"/>
      <c r="G47" s="74"/>
      <c r="H47" s="88"/>
      <c r="I47" s="9"/>
      <c r="J47" s="44" t="s">
        <v>45</v>
      </c>
      <c r="K47" s="59" t="str">
        <f>IFERROR(IF(SUM(K42,K46)&lt;&gt;0,SUM(K46,K42),""),"")</f>
        <v/>
      </c>
    </row>
  </sheetData>
  <protectedRanges>
    <protectedRange sqref="C4 C6 D15 D19:D23 F19:F23 H19:H23 J19:J23 M19:M23 O19:O23 Q19:Q23 S19:S23 M31:M33 J31:J33 J35:J36 G31:G33 D31:D33 D35:D36 D27" name="入力項目"/>
  </protectedRanges>
  <mergeCells count="9">
    <mergeCell ref="C6:I6"/>
    <mergeCell ref="C8:D8"/>
    <mergeCell ref="G39:H39"/>
    <mergeCell ref="G40:H40"/>
    <mergeCell ref="G41:H41"/>
    <mergeCell ref="G43:H43"/>
    <mergeCell ref="G44:H44"/>
    <mergeCell ref="G45:H45"/>
    <mergeCell ref="G46:H46"/>
  </mergeCells>
  <phoneticPr fontId="1" type="Hiragana"/>
  <dataValidations count="1">
    <dataValidation type="list" allowBlank="1" showDropDown="0" showInputMessage="1" showErrorMessage="1" sqref="D22 S23 D11">
      <formula1>"納入通知書,現金"</formula1>
    </dataValidation>
  </dataValidations>
  <printOptions horizontalCentered="1" verticalCentered="1"/>
  <pageMargins left="0.7" right="0.7" top="0.15944881889763782" bottom="0.15944881889763782" header="0.3" footer="0.3"/>
  <pageSetup paperSize="9" scale="51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V21"/>
  <sheetViews>
    <sheetView zoomScale="70" zoomScaleNormal="70" workbookViewId="0">
      <selection activeCell="G2" sqref="G2"/>
    </sheetView>
  </sheetViews>
  <sheetFormatPr defaultRowHeight="18.75"/>
  <cols>
    <col min="1" max="1" width="2.625" customWidth="1"/>
    <col min="2" max="2" width="21.375" customWidth="1"/>
    <col min="3" max="3" width="10.625" customWidth="1"/>
    <col min="4" max="11" width="10.75" customWidth="1"/>
    <col min="12" max="12" width="9.75" customWidth="1"/>
    <col min="13" max="20" width="10.75" customWidth="1"/>
  </cols>
  <sheetData>
    <row r="2" spans="2:22" ht="30">
      <c r="B2" s="1" t="s">
        <v>40</v>
      </c>
      <c r="F2" s="127" t="s">
        <v>25</v>
      </c>
      <c r="G2" s="1"/>
      <c r="H2" s="80"/>
      <c r="I2" s="80"/>
      <c r="Q2" s="2"/>
      <c r="R2" s="2"/>
      <c r="S2" s="115"/>
      <c r="T2" s="115"/>
    </row>
    <row r="3" spans="2:22">
      <c r="I3" s="89" t="str">
        <f>C4&amp;D4&amp;E4&amp;F4&amp;G4&amp;H4&amp;I4</f>
        <v>令和8年2月5日～令和8年2月6日</v>
      </c>
      <c r="J3" s="89" t="str">
        <f>C6&amp;"（減免）"</f>
        <v>袋井市立山名小学校（減免）</v>
      </c>
    </row>
    <row r="4" spans="2:22" ht="25.5">
      <c r="B4" s="2" t="s">
        <v>47</v>
      </c>
      <c r="C4" s="14" t="s">
        <v>84</v>
      </c>
      <c r="D4" s="33" t="s">
        <v>86</v>
      </c>
      <c r="E4" s="48" t="s">
        <v>87</v>
      </c>
      <c r="F4" s="15" t="s">
        <v>12</v>
      </c>
      <c r="G4" s="14" t="s">
        <v>85</v>
      </c>
      <c r="H4" s="33" t="s">
        <v>86</v>
      </c>
      <c r="I4" s="48" t="s">
        <v>72</v>
      </c>
      <c r="J4" s="94" t="str">
        <f>IFERROR(IF(D12&lt;&gt;"",IF(#REF!&lt;&gt;"","","宿泊なのに朝食食べてない？"),""),"")</f>
        <v/>
      </c>
      <c r="O4" s="107" t="str">
        <f>IFERROR(IF(M12&lt;&gt;"",IF(D12="",IF(#REF!&lt;&gt;"","日帰りなのに朝食食べてる？",""),""),""),"")</f>
        <v/>
      </c>
      <c r="Q4" s="2" t="s">
        <v>74</v>
      </c>
      <c r="R4" s="3" t="s">
        <v>9</v>
      </c>
    </row>
    <row r="6" spans="2:22" ht="24">
      <c r="B6" s="2" t="s">
        <v>1</v>
      </c>
      <c r="C6" s="15" t="s">
        <v>88</v>
      </c>
      <c r="D6" s="15"/>
      <c r="E6" s="15"/>
      <c r="F6" s="15"/>
      <c r="G6" s="15"/>
      <c r="H6" s="15"/>
      <c r="I6" s="15"/>
      <c r="Q6" s="2" t="s">
        <v>73</v>
      </c>
      <c r="R6" s="3" t="s">
        <v>75</v>
      </c>
    </row>
    <row r="7" spans="2:22" ht="24">
      <c r="O7" s="3" t="s">
        <v>71</v>
      </c>
    </row>
    <row r="8" spans="2:22" ht="24">
      <c r="B8" s="2" t="s">
        <v>41</v>
      </c>
      <c r="C8" s="16">
        <f>IFERROR(IF(SUM(H9,H10)&lt;&gt;0,SUM(H9,H10),""),"")</f>
        <v>6300</v>
      </c>
      <c r="D8" s="16"/>
      <c r="E8" s="49" t="str">
        <f>IFERROR(IF(C8="","","円"),"")</f>
        <v>円</v>
      </c>
      <c r="F8" s="2" t="s">
        <v>69</v>
      </c>
      <c r="K8" s="2" t="s">
        <v>54</v>
      </c>
      <c r="L8" s="97"/>
      <c r="M8" s="97">
        <f>IFERROR(IF(SUM(D12,M12)&lt;&gt;0,SUM(D12,M12),""),"")</f>
        <v>6300</v>
      </c>
      <c r="N8" s="49" t="str">
        <f>IFERROR(IF(M8="","","円"),"")</f>
        <v>円</v>
      </c>
      <c r="O8" s="108">
        <f>IFERROR(IF(M8&lt;&gt;"",ROUNDDOWN(M8*10/110,0),""),"")</f>
        <v>572</v>
      </c>
      <c r="P8" s="49" t="str">
        <f>IFERROR(IF(O8="","","円"),"")</f>
        <v>円</v>
      </c>
      <c r="R8" s="3"/>
      <c r="S8" s="3"/>
      <c r="T8" s="3"/>
    </row>
    <row r="9" spans="2:22" ht="24">
      <c r="B9" s="3"/>
      <c r="C9" s="17"/>
      <c r="D9" s="3"/>
      <c r="F9" s="2" t="s">
        <v>53</v>
      </c>
      <c r="G9" s="75"/>
      <c r="H9" s="75">
        <f>IFERROR(IF(M8&lt;&gt;"",M8,""),"")</f>
        <v>6300</v>
      </c>
      <c r="I9" s="49" t="str">
        <f>IFERROR(IF(H9="","","円"),"")</f>
        <v>円</v>
      </c>
      <c r="J9" s="80"/>
      <c r="K9" s="2"/>
      <c r="L9" s="129"/>
      <c r="M9" s="129" t="str">
        <f>IFERROR(IF(SUM(#REF!,#REF!,#REF!)&lt;&gt;0,SUM(#REF!,#REF!,#REF!),""),"")</f>
        <v/>
      </c>
      <c r="N9" s="49" t="str">
        <f>IFERROR(IF(M9="","","円"),"")</f>
        <v/>
      </c>
      <c r="O9" s="130" t="str">
        <f>IFERROR(IF(M9&lt;&gt;"",ROUNDDOWN(M9*10/110,0),""),"")</f>
        <v/>
      </c>
      <c r="P9" s="49" t="str">
        <f>IFERROR(IF(O9="","","円"),"")</f>
        <v/>
      </c>
      <c r="R9" s="3"/>
      <c r="S9" s="3"/>
      <c r="T9" s="3"/>
    </row>
    <row r="10" spans="2:22" ht="25.5">
      <c r="B10" s="4" t="s">
        <v>37</v>
      </c>
      <c r="C10" s="3"/>
      <c r="D10" s="3"/>
      <c r="E10" s="3"/>
      <c r="F10" s="2"/>
      <c r="G10" s="128"/>
      <c r="H10" s="128"/>
      <c r="I10" s="49"/>
      <c r="J10" s="3"/>
      <c r="K10" s="2"/>
      <c r="L10" s="129"/>
      <c r="M10" s="129"/>
      <c r="N10" s="49"/>
      <c r="O10" s="130"/>
      <c r="P10" s="49"/>
      <c r="R10" s="3"/>
      <c r="S10" s="3"/>
      <c r="T10" s="3"/>
    </row>
    <row r="11" spans="2:22" ht="24.75">
      <c r="B11" s="5" t="s">
        <v>81</v>
      </c>
      <c r="C11" s="18" t="s">
        <v>26</v>
      </c>
      <c r="D11" s="3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2" t="s">
        <v>70</v>
      </c>
      <c r="V11" s="34"/>
    </row>
    <row r="12" spans="2:22" ht="24.75">
      <c r="B12" s="2"/>
      <c r="C12" s="19" t="s">
        <v>31</v>
      </c>
      <c r="D12" s="35">
        <f>IFERROR(IF(SUM(D20,F20,H20,J20)&lt;&gt;0,SUM(E20,G20,I20,K20),""),"")</f>
        <v>6300</v>
      </c>
      <c r="E12" s="3"/>
      <c r="F12" s="3"/>
      <c r="G12" s="3"/>
      <c r="H12" s="3"/>
      <c r="I12" s="3"/>
      <c r="J12" s="3"/>
      <c r="K12" s="3"/>
      <c r="L12" s="19" t="s">
        <v>27</v>
      </c>
      <c r="M12" s="35" t="str">
        <f>IFERROR(IF(SUM(M20,O20,Q20,S20,U20)&lt;&gt;0,SUM(N20,P20,R20,T20,V20),""),"")</f>
        <v/>
      </c>
      <c r="N12" s="3"/>
      <c r="O12" s="3"/>
      <c r="P12" s="3"/>
      <c r="Q12" s="3"/>
      <c r="R12" s="3"/>
      <c r="S12" s="3"/>
      <c r="T12" s="3"/>
    </row>
    <row r="13" spans="2:22" ht="24">
      <c r="B13" s="6" t="s">
        <v>0</v>
      </c>
      <c r="C13" s="20" t="s">
        <v>20</v>
      </c>
      <c r="D13" s="36" t="s">
        <v>4</v>
      </c>
      <c r="E13" s="50"/>
      <c r="F13" s="50" t="s">
        <v>16</v>
      </c>
      <c r="G13" s="50"/>
      <c r="H13" s="50" t="s">
        <v>8</v>
      </c>
      <c r="I13" s="50"/>
      <c r="J13" s="50" t="s">
        <v>18</v>
      </c>
      <c r="K13" s="95"/>
      <c r="L13" s="20" t="s">
        <v>20</v>
      </c>
      <c r="M13" s="36" t="s">
        <v>34</v>
      </c>
      <c r="N13" s="50"/>
      <c r="O13" s="50" t="s">
        <v>35</v>
      </c>
      <c r="P13" s="50"/>
      <c r="Q13" s="50" t="s">
        <v>17</v>
      </c>
      <c r="R13" s="50"/>
      <c r="S13" s="50" t="s">
        <v>36</v>
      </c>
      <c r="T13" s="50"/>
      <c r="U13" s="50" t="s">
        <v>79</v>
      </c>
      <c r="V13" s="95"/>
    </row>
    <row r="14" spans="2:22" ht="24">
      <c r="B14" s="7" t="s">
        <v>7</v>
      </c>
      <c r="C14" s="21" t="s">
        <v>4</v>
      </c>
      <c r="D14" s="37" t="s">
        <v>19</v>
      </c>
      <c r="E14" s="51" t="s">
        <v>24</v>
      </c>
      <c r="F14" s="62" t="s">
        <v>19</v>
      </c>
      <c r="G14" s="51" t="s">
        <v>24</v>
      </c>
      <c r="H14" s="62" t="s">
        <v>19</v>
      </c>
      <c r="I14" s="51" t="s">
        <v>24</v>
      </c>
      <c r="J14" s="62" t="s">
        <v>19</v>
      </c>
      <c r="K14" s="96" t="s">
        <v>24</v>
      </c>
      <c r="L14" s="21" t="s">
        <v>34</v>
      </c>
      <c r="M14" s="37" t="s">
        <v>19</v>
      </c>
      <c r="N14" s="51" t="s">
        <v>24</v>
      </c>
      <c r="O14" s="62" t="s">
        <v>19</v>
      </c>
      <c r="P14" s="51" t="s">
        <v>24</v>
      </c>
      <c r="Q14" s="62" t="s">
        <v>19</v>
      </c>
      <c r="R14" s="51" t="s">
        <v>24</v>
      </c>
      <c r="S14" s="62" t="s">
        <v>19</v>
      </c>
      <c r="T14" s="51" t="s">
        <v>24</v>
      </c>
      <c r="U14" s="62" t="s">
        <v>19</v>
      </c>
      <c r="V14" s="96" t="s">
        <v>24</v>
      </c>
    </row>
    <row r="15" spans="2:22" ht="24">
      <c r="B15" s="8" t="s">
        <v>5</v>
      </c>
      <c r="C15" s="22">
        <v>700</v>
      </c>
      <c r="D15" s="38"/>
      <c r="E15" s="52" t="str">
        <f>IFERROR(IF(D15&lt;&gt;0,$C15*D15,""),"")</f>
        <v/>
      </c>
      <c r="F15" s="63"/>
      <c r="G15" s="52" t="str">
        <f>IFERROR(IF(F15&lt;&gt;0,$C15*F15*2,""),"")</f>
        <v/>
      </c>
      <c r="H15" s="63"/>
      <c r="I15" s="52" t="str">
        <f>IFERROR(IF(H15&lt;&gt;0,$C15*H15*3,""),"")</f>
        <v/>
      </c>
      <c r="J15" s="63"/>
      <c r="K15" s="57" t="str">
        <f>IFERROR(IF(J15&lt;&gt;0,$C15*J15*4,""),"")</f>
        <v/>
      </c>
      <c r="L15" s="22">
        <v>350</v>
      </c>
      <c r="M15" s="38"/>
      <c r="N15" s="52" t="str">
        <f>IFERROR(IF(M15&lt;&gt;0,$L15*M15,""),"")</f>
        <v/>
      </c>
      <c r="O15" s="63"/>
      <c r="P15" s="52" t="str">
        <f>IFERROR(IF(O15&lt;&gt;0,$L15*O15*2,""),"")</f>
        <v/>
      </c>
      <c r="Q15" s="63"/>
      <c r="R15" s="52" t="str">
        <f>IFERROR(IF(Q15&lt;&gt;0,$L15*Q15*3,""),"")</f>
        <v/>
      </c>
      <c r="S15" s="63"/>
      <c r="T15" s="52" t="str">
        <f>IFERROR(IF(S15&lt;&gt;0,$L15*S15*4,""),"")</f>
        <v/>
      </c>
      <c r="U15" s="63"/>
      <c r="V15" s="57" t="str">
        <f>IFERROR(IF(U15&lt;&gt;0,$L15*U15*5,""),"")</f>
        <v/>
      </c>
    </row>
    <row r="16" spans="2:22" ht="24">
      <c r="B16" s="8" t="s">
        <v>3</v>
      </c>
      <c r="C16" s="22">
        <v>700</v>
      </c>
      <c r="D16" s="38"/>
      <c r="E16" s="52" t="str">
        <f>IFERROR(IF(D16&lt;&gt;0,$C16*D16,""),"")</f>
        <v/>
      </c>
      <c r="F16" s="63"/>
      <c r="G16" s="52" t="str">
        <f>IFERROR(IF(F16&lt;&gt;0,$C16*F16*2,""),"")</f>
        <v/>
      </c>
      <c r="H16" s="63"/>
      <c r="I16" s="52" t="str">
        <f>IFERROR(IF(H16&lt;&gt;0,$C16*H16*3,""),"")</f>
        <v/>
      </c>
      <c r="J16" s="63"/>
      <c r="K16" s="57" t="str">
        <f>IFERROR(IF(J16&lt;&gt;0,$C16*J16*4,""),"")</f>
        <v/>
      </c>
      <c r="L16" s="22">
        <v>350</v>
      </c>
      <c r="M16" s="38"/>
      <c r="N16" s="52" t="str">
        <f>IFERROR(IF(M16&lt;&gt;0,$L16*M16,""),"")</f>
        <v/>
      </c>
      <c r="O16" s="63"/>
      <c r="P16" s="52" t="str">
        <f>IFERROR(IF(O16&lt;&gt;0,$L16*O16*2,""),"")</f>
        <v/>
      </c>
      <c r="Q16" s="63"/>
      <c r="R16" s="52" t="str">
        <f>IFERROR(IF(Q16&lt;&gt;0,$L16*Q16*3,""),"")</f>
        <v/>
      </c>
      <c r="S16" s="63"/>
      <c r="T16" s="52" t="str">
        <f>IFERROR(IF(S16&lt;&gt;0,$L16*S16*4,""),"")</f>
        <v/>
      </c>
      <c r="U16" s="63"/>
      <c r="V16" s="57" t="str">
        <f>IFERROR(IF(U16&lt;&gt;0,$L16*U16*5,""),"")</f>
        <v/>
      </c>
    </row>
    <row r="17" spans="2:22" ht="24">
      <c r="B17" s="8" t="s">
        <v>57</v>
      </c>
      <c r="C17" s="22">
        <v>300</v>
      </c>
      <c r="D17" s="38"/>
      <c r="E17" s="52" t="str">
        <f>IFERROR(IF(D17&lt;&gt;0,$C17*D17,""),"")</f>
        <v/>
      </c>
      <c r="F17" s="63"/>
      <c r="G17" s="52" t="str">
        <f>IFERROR(IF(F17&lt;&gt;0,$C17*F17*2,""),"")</f>
        <v/>
      </c>
      <c r="H17" s="63"/>
      <c r="I17" s="52" t="str">
        <f>IFERROR(IF(H17&lt;&gt;0,$C17*H17*3,""),"")</f>
        <v/>
      </c>
      <c r="J17" s="63"/>
      <c r="K17" s="57" t="str">
        <f>IFERROR(IF(J17&lt;&gt;0,$C17*J17*4,""),"")</f>
        <v/>
      </c>
      <c r="L17" s="22">
        <v>150</v>
      </c>
      <c r="M17" s="38"/>
      <c r="N17" s="52" t="str">
        <f>IFERROR(IF(M17&lt;&gt;0,$L17*M17,""),"")</f>
        <v/>
      </c>
      <c r="O17" s="63"/>
      <c r="P17" s="52" t="str">
        <f>IFERROR(IF(O17&lt;&gt;0,$L17*O17*2,""),"")</f>
        <v/>
      </c>
      <c r="Q17" s="63"/>
      <c r="R17" s="52" t="str">
        <f>IFERROR(IF(Q17&lt;&gt;0,$L17*Q17*3,""),"")</f>
        <v/>
      </c>
      <c r="S17" s="63"/>
      <c r="T17" s="52" t="str">
        <f>IFERROR(IF(S17&lt;&gt;0,$L17*S17*4,""),"")</f>
        <v/>
      </c>
      <c r="U17" s="63"/>
      <c r="V17" s="57" t="str">
        <f>IFERROR(IF(U17&lt;&gt;0,$L17*U17*5,""),"")</f>
        <v/>
      </c>
    </row>
    <row r="18" spans="2:22" ht="24">
      <c r="B18" s="8" t="s">
        <v>11</v>
      </c>
      <c r="C18" s="22">
        <v>700</v>
      </c>
      <c r="D18" s="38">
        <v>9</v>
      </c>
      <c r="E18" s="52">
        <f>IFERROR(IF(D18&lt;&gt;0,$C18*D18,""),"")</f>
        <v>6300</v>
      </c>
      <c r="F18" s="63"/>
      <c r="G18" s="52" t="str">
        <f>IFERROR(IF(F18&lt;&gt;0,$C18*F18*2,""),"")</f>
        <v/>
      </c>
      <c r="H18" s="63"/>
      <c r="I18" s="52" t="str">
        <f>IFERROR(IF(H18&lt;&gt;0,$C18*H18*3,""),"")</f>
        <v/>
      </c>
      <c r="J18" s="63"/>
      <c r="K18" s="57" t="str">
        <f>IFERROR(IF(J18&lt;&gt;0,$C18*J18*4,""),"")</f>
        <v/>
      </c>
      <c r="L18" s="22">
        <v>350</v>
      </c>
      <c r="M18" s="38"/>
      <c r="N18" s="52" t="str">
        <f>IFERROR(IF(M18&lt;&gt;0,$L18*M18,""),"")</f>
        <v/>
      </c>
      <c r="O18" s="63"/>
      <c r="P18" s="52" t="str">
        <f>IFERROR(IF(O18&lt;&gt;0,$L18*O18*2,""),"")</f>
        <v/>
      </c>
      <c r="Q18" s="63"/>
      <c r="R18" s="52" t="str">
        <f>IFERROR(IF(Q18&lt;&gt;0,$L18*Q18*3,""),"")</f>
        <v/>
      </c>
      <c r="S18" s="63"/>
      <c r="T18" s="52" t="str">
        <f>IFERROR(IF(S18&lt;&gt;0,$L18*S18*4,""),"")</f>
        <v/>
      </c>
      <c r="U18" s="63"/>
      <c r="V18" s="57" t="str">
        <f>IFERROR(IF(U18&lt;&gt;0,$L18*U18*5,""),"")</f>
        <v/>
      </c>
    </row>
    <row r="19" spans="2:22" ht="24">
      <c r="B19" s="8" t="s">
        <v>14</v>
      </c>
      <c r="C19" s="22">
        <v>1100</v>
      </c>
      <c r="D19" s="38"/>
      <c r="E19" s="52" t="str">
        <f>IFERROR(IF(D19&lt;&gt;0,$C19*D19,""),"")</f>
        <v/>
      </c>
      <c r="F19" s="63"/>
      <c r="G19" s="52" t="str">
        <f>IFERROR(IF(F19&lt;&gt;0,$C19*F19*2,""),"")</f>
        <v/>
      </c>
      <c r="H19" s="63"/>
      <c r="I19" s="52" t="str">
        <f>IFERROR(IF(H19&lt;&gt;0,$C19*H19*3,""),"")</f>
        <v/>
      </c>
      <c r="J19" s="63"/>
      <c r="K19" s="57" t="str">
        <f>IFERROR(IF(J19&lt;&gt;0,$C19*J19*4,""),"")</f>
        <v/>
      </c>
      <c r="L19" s="22">
        <v>550</v>
      </c>
      <c r="M19" s="38"/>
      <c r="N19" s="52" t="str">
        <f>IFERROR(IF(M19&lt;&gt;0,$L19*M19,""),"")</f>
        <v/>
      </c>
      <c r="O19" s="63"/>
      <c r="P19" s="52" t="str">
        <f>IFERROR(IF(O19&lt;&gt;0,$L19*O19*2,""),"")</f>
        <v/>
      </c>
      <c r="Q19" s="63"/>
      <c r="R19" s="52" t="str">
        <f>IFERROR(IF(Q19&lt;&gt;0,$L19*Q19*3,""),"")</f>
        <v/>
      </c>
      <c r="S19" s="63"/>
      <c r="T19" s="52" t="str">
        <f>IFERROR(IF(S19&lt;&gt;0,$L19*S19*4,""),"")</f>
        <v/>
      </c>
      <c r="U19" s="63"/>
      <c r="V19" s="57" t="str">
        <f>IFERROR(IF(U19&lt;&gt;0,$L19*U19*5,""),"")</f>
        <v/>
      </c>
    </row>
    <row r="20" spans="2:22" ht="24.75">
      <c r="B20" s="9"/>
      <c r="C20" s="23" t="s">
        <v>23</v>
      </c>
      <c r="D20" s="39">
        <f>IFERROR(IF(SUM(D15:D19)&lt;&gt;0,SUM(D15:D19),""),"")</f>
        <v>9</v>
      </c>
      <c r="E20" s="53">
        <f>IFERROR(IF(D20&lt;&gt;"",SUM(E15:E19),""),"")</f>
        <v>6300</v>
      </c>
      <c r="F20" s="53" t="str">
        <f>IFERROR(IF(SUM(F15:F19)&lt;&gt;0,SUM(F15:F19),""),"")</f>
        <v/>
      </c>
      <c r="G20" s="53" t="str">
        <f>IFERROR(IF(F20&lt;&gt;"",SUM(G15:G19),""),"")</f>
        <v/>
      </c>
      <c r="H20" s="53" t="str">
        <f>IFERROR(IF(SUM(H15:H19)&lt;&gt;0,SUM(H15:H19),""),"")</f>
        <v/>
      </c>
      <c r="I20" s="53" t="str">
        <f>IFERROR(IF(H20&lt;&gt;"",SUM(I15:I19),""),"")</f>
        <v/>
      </c>
      <c r="J20" s="53" t="str">
        <f>IFERROR(IF(SUM(J15:J19)&lt;&gt;0,SUM(J15:J19),""),"")</f>
        <v/>
      </c>
      <c r="K20" s="58" t="str">
        <f>IFERROR(IF(J20&lt;&gt;"",SUM(K15:K19),""),"")</f>
        <v/>
      </c>
      <c r="L20" s="23" t="s">
        <v>23</v>
      </c>
      <c r="M20" s="39" t="str">
        <f>IFERROR(IF(SUM(M15:M19)&lt;&gt;0,SUM(M15:M19),""),"")</f>
        <v/>
      </c>
      <c r="N20" s="53" t="str">
        <f>IFERROR(IF(M20&lt;&gt;"",SUM(N15:N19),""),"")</f>
        <v/>
      </c>
      <c r="O20" s="53" t="str">
        <f>IFERROR(IF(SUM(O15:O19)&lt;&gt;0,SUM(O15:O19),""),"")</f>
        <v/>
      </c>
      <c r="P20" s="53" t="str">
        <f>IFERROR(IF(O20&lt;&gt;"",SUM(P15:P19),""),"")</f>
        <v/>
      </c>
      <c r="Q20" s="53" t="str">
        <f>IFERROR(IF(SUM(Q15:Q19)&lt;&gt;0,SUM(Q15:Q19),""),"")</f>
        <v/>
      </c>
      <c r="R20" s="53" t="str">
        <f>IFERROR(IF(Q20&lt;&gt;"",SUM(R15:R19),""),"")</f>
        <v/>
      </c>
      <c r="S20" s="53" t="str">
        <f>IFERROR(IF(SUM(S15:S19)&lt;&gt;0,SUM(S15:S19),""),"")</f>
        <v/>
      </c>
      <c r="T20" s="53" t="str">
        <f>IFERROR(IF(S20&lt;&gt;"",SUM(T15:T19),""),"")</f>
        <v/>
      </c>
      <c r="U20" s="53" t="str">
        <f>IFERROR(IF(SUM(U15:U19)&lt;&gt;0,SUM(U15:U19),""),"")</f>
        <v/>
      </c>
      <c r="V20" s="58" t="str">
        <f>IFERROR(IF(U20&lt;&gt;"",SUM(V15:V19),""),"")</f>
        <v/>
      </c>
    </row>
    <row r="21" spans="2:22" ht="24">
      <c r="B21" s="3"/>
      <c r="C21" s="2"/>
      <c r="D21" s="40"/>
      <c r="E21" s="17"/>
      <c r="F21" s="40"/>
      <c r="G21" s="17"/>
      <c r="H21" s="40"/>
      <c r="I21" s="17"/>
      <c r="J21" s="40"/>
      <c r="K21" s="17"/>
      <c r="L21" s="2"/>
      <c r="M21" s="40"/>
      <c r="N21" s="17"/>
      <c r="O21" s="40"/>
      <c r="P21" s="17"/>
      <c r="Q21" s="40"/>
      <c r="R21" s="17"/>
      <c r="S21" s="40"/>
      <c r="T21" s="17"/>
    </row>
  </sheetData>
  <protectedRanges>
    <protectedRange sqref="C4 C6 D15 D19:D23 F19:F23 H19:H23 J19:J23 M19:M23 O19:O23 Q19:Q23 S19:S23 M31:M33 J31:J33 J35:J36 G31:G33 D31:D33 D35:D36 D27" name="入力項目"/>
  </protectedRanges>
  <mergeCells count="2">
    <mergeCell ref="C6:I6"/>
    <mergeCell ref="C8:D8"/>
  </mergeCells>
  <phoneticPr fontId="1" type="Hiragana"/>
  <dataValidations count="1">
    <dataValidation type="list" allowBlank="1" showDropDown="0" showInputMessage="1" showErrorMessage="1" sqref="D11">
      <formula1>"納入通知書,現金"</formula1>
    </dataValidation>
  </dataValidations>
  <printOptions horizontalCentered="1"/>
  <pageMargins left="0.7" right="0.7" top="0.75" bottom="0.15944881889763782" header="0.3" footer="0.3"/>
  <pageSetup paperSize="9" scale="51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39"/>
  <sheetViews>
    <sheetView zoomScale="70" zoomScaleNormal="70" workbookViewId="0">
      <selection activeCell="B13" sqref="B13"/>
    </sheetView>
  </sheetViews>
  <sheetFormatPr defaultRowHeight="18.75"/>
  <cols>
    <col min="1" max="1" width="11.375" customWidth="1"/>
    <col min="2" max="2" width="9.25" bestFit="1" customWidth="1"/>
    <col min="3" max="3" width="13.125" customWidth="1"/>
    <col min="4" max="4" width="12.625" customWidth="1"/>
    <col min="5" max="10" width="10.75" customWidth="1"/>
    <col min="11" max="11" width="8.375" customWidth="1"/>
    <col min="12" max="19" width="10.75" customWidth="1"/>
  </cols>
  <sheetData>
    <row r="1" spans="1:21" ht="24">
      <c r="I1" s="131" t="s">
        <v>37</v>
      </c>
    </row>
    <row r="2" spans="1:21" ht="30">
      <c r="B2" s="1" t="s">
        <v>40</v>
      </c>
      <c r="I2" s="11" t="s">
        <v>50</v>
      </c>
      <c r="J2" s="142" t="s">
        <v>26</v>
      </c>
      <c r="K2" s="34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4">
      <c r="I3" s="3"/>
      <c r="J3" s="19" t="s">
        <v>21</v>
      </c>
      <c r="K3" s="134">
        <f>IFERROR(IF(SUM(L14,O14)&lt;&gt;0,SUM(L14,O14),""),"")</f>
        <v>540</v>
      </c>
      <c r="L3" s="3"/>
      <c r="M3" s="3"/>
      <c r="N3" s="3"/>
      <c r="O3" s="3"/>
      <c r="P3" s="90" t="s">
        <v>15</v>
      </c>
      <c r="Q3" s="134" t="str">
        <f>IFERROR(IF(SUM(R14,U14)&lt;&gt;0,SUM(R14,U14),""),"")</f>
        <v/>
      </c>
      <c r="R3" s="3"/>
      <c r="S3" s="3"/>
      <c r="T3" s="3"/>
      <c r="U3" s="3"/>
    </row>
    <row r="4" spans="1:21" ht="24">
      <c r="B4" s="2" t="s">
        <v>47</v>
      </c>
      <c r="C4" s="15" t="s">
        <v>51</v>
      </c>
      <c r="D4" s="15"/>
      <c r="E4" s="15"/>
      <c r="F4" s="15"/>
      <c r="G4" s="15"/>
      <c r="I4" s="11"/>
      <c r="J4" s="24"/>
      <c r="K4" s="41" t="s">
        <v>6</v>
      </c>
      <c r="L4" s="54"/>
      <c r="M4" s="24"/>
      <c r="N4" s="45" t="s">
        <v>46</v>
      </c>
      <c r="O4" s="60"/>
      <c r="P4" s="91" t="s">
        <v>10</v>
      </c>
      <c r="Q4" s="41" t="s">
        <v>6</v>
      </c>
      <c r="R4" s="54"/>
      <c r="S4" s="98" t="s">
        <v>10</v>
      </c>
      <c r="T4" s="45" t="s">
        <v>46</v>
      </c>
      <c r="U4" s="60"/>
    </row>
    <row r="5" spans="1:21" ht="24">
      <c r="I5" s="11"/>
      <c r="J5" s="25" t="s">
        <v>20</v>
      </c>
      <c r="K5" s="42" t="s">
        <v>44</v>
      </c>
      <c r="L5" s="55" t="s">
        <v>24</v>
      </c>
      <c r="M5" s="27" t="s">
        <v>20</v>
      </c>
      <c r="N5" s="46" t="s">
        <v>44</v>
      </c>
      <c r="O5" s="61" t="s">
        <v>24</v>
      </c>
      <c r="P5" s="25" t="s">
        <v>20</v>
      </c>
      <c r="Q5" s="42" t="s">
        <v>44</v>
      </c>
      <c r="R5" s="55" t="s">
        <v>24</v>
      </c>
      <c r="S5" s="27" t="s">
        <v>20</v>
      </c>
      <c r="T5" s="46" t="s">
        <v>44</v>
      </c>
      <c r="U5" s="61" t="s">
        <v>24</v>
      </c>
    </row>
    <row r="6" spans="1:21" ht="24">
      <c r="B6" s="2" t="s">
        <v>1</v>
      </c>
      <c r="C6" s="15"/>
      <c r="D6" s="15"/>
      <c r="E6" s="15"/>
      <c r="F6" s="15"/>
      <c r="G6" s="15"/>
      <c r="I6" s="12" t="s">
        <v>58</v>
      </c>
      <c r="J6" s="26">
        <v>540</v>
      </c>
      <c r="K6" s="143">
        <v>1</v>
      </c>
      <c r="L6" s="146">
        <f>IFERROR(IF(K6&lt;&gt;0,$J6*K6,""),"")</f>
        <v>540</v>
      </c>
      <c r="M6" s="64">
        <v>430</v>
      </c>
      <c r="N6" s="143"/>
      <c r="O6" s="146" t="str">
        <f>IFERROR(IF(N6&lt;&gt;0,$M6*N6,""),"")</f>
        <v/>
      </c>
      <c r="P6" s="26">
        <v>270</v>
      </c>
      <c r="Q6" s="143"/>
      <c r="R6" s="146" t="str">
        <f>IFERROR(IF(Q6&lt;&gt;0,$P6*Q6,""),"")</f>
        <v/>
      </c>
      <c r="S6" s="64">
        <v>215</v>
      </c>
      <c r="T6" s="143"/>
      <c r="U6" s="146" t="str">
        <f>IFERROR(IF(T6&lt;&gt;0,$S6*T6,""),"")</f>
        <v/>
      </c>
    </row>
    <row r="7" spans="1:21" ht="24">
      <c r="H7" s="3" t="s">
        <v>59</v>
      </c>
      <c r="I7" s="8" t="s">
        <v>42</v>
      </c>
      <c r="J7" s="22">
        <v>600</v>
      </c>
      <c r="K7" s="144"/>
      <c r="L7" s="147" t="str">
        <f>IFERROR(IF(K7&lt;&gt;0,$J7*K7,""),"")</f>
        <v/>
      </c>
      <c r="M7" s="65">
        <v>480</v>
      </c>
      <c r="N7" s="144"/>
      <c r="O7" s="147" t="str">
        <f>IFERROR(IF(N7&lt;&gt;0,$M7*N7,""),"")</f>
        <v/>
      </c>
      <c r="P7" s="22">
        <v>300</v>
      </c>
      <c r="Q7" s="144"/>
      <c r="R7" s="147" t="str">
        <f>IFERROR(IF(Q7&lt;&gt;0,$P7*Q7,""),"")</f>
        <v/>
      </c>
      <c r="S7" s="65">
        <v>240</v>
      </c>
      <c r="T7" s="144"/>
      <c r="U7" s="147" t="str">
        <f>IFERROR(IF(T7&lt;&gt;0,$S7*T7,""),"")</f>
        <v/>
      </c>
    </row>
    <row r="8" spans="1:21" ht="24">
      <c r="B8" s="2" t="s">
        <v>41</v>
      </c>
      <c r="C8" s="16">
        <f>IFERROR(IF(SUM(E20,N20,K3,Q3)&lt;&gt;0,SUM(E20,N20,K3,Q3),""),"")</f>
        <v>1190</v>
      </c>
      <c r="D8" s="16"/>
      <c r="E8" s="49" t="str">
        <f>IFERROR(IF(C8="","","円"),"")</f>
        <v>円</v>
      </c>
      <c r="I8" s="8" t="s">
        <v>28</v>
      </c>
      <c r="J8" s="22">
        <v>820</v>
      </c>
      <c r="K8" s="144"/>
      <c r="L8" s="147" t="str">
        <f>IFERROR(IF(K8&lt;&gt;0,$J8*K8,""),"")</f>
        <v/>
      </c>
      <c r="M8" s="66">
        <v>650</v>
      </c>
      <c r="N8" s="144"/>
      <c r="O8" s="147" t="str">
        <f>IFERROR(IF(N8&lt;&gt;0,$M8*N8,""),"")</f>
        <v/>
      </c>
      <c r="P8" s="22">
        <v>410</v>
      </c>
      <c r="Q8" s="144"/>
      <c r="R8" s="147" t="str">
        <f>IFERROR(IF(Q8&lt;&gt;0,$P8*Q8,""),"")</f>
        <v/>
      </c>
      <c r="S8" s="66">
        <v>325</v>
      </c>
      <c r="T8" s="144"/>
      <c r="U8" s="147" t="str">
        <f>IFERROR(IF(T8&lt;&gt;0,$S8*T8,""),"")</f>
        <v/>
      </c>
    </row>
    <row r="9" spans="1:21" ht="24">
      <c r="B9" s="3"/>
      <c r="C9" s="17"/>
      <c r="D9" s="3"/>
      <c r="I9" s="13"/>
      <c r="J9" s="23" t="s">
        <v>23</v>
      </c>
      <c r="K9" s="145">
        <f>IFERROR(IF(SUM(K6:K8)&lt;&gt;0,SUM(K4:K8),""),"")</f>
        <v>1</v>
      </c>
      <c r="L9" s="148">
        <f>IFERROR(IF(K9&lt;&gt;"",SUM(L6:L8),""),"")</f>
        <v>540</v>
      </c>
      <c r="M9" s="31" t="s">
        <v>23</v>
      </c>
      <c r="N9" s="145" t="str">
        <f>IFERROR(IF(SUM(N6:N8)&lt;&gt;0,SUM(N4:N8),""),"")</f>
        <v/>
      </c>
      <c r="O9" s="148" t="str">
        <f>IFERROR(IF(N9&lt;&gt;"",SUM(O6:O8),""),"")</f>
        <v/>
      </c>
      <c r="P9" s="23" t="s">
        <v>23</v>
      </c>
      <c r="Q9" s="145" t="str">
        <f>IFERROR(IF(SUM(Q6:Q8)&lt;&gt;0,SUM(Q4:Q8),""),"")</f>
        <v/>
      </c>
      <c r="R9" s="148" t="str">
        <f>IFERROR(IF(Q9&lt;&gt;"",SUM(R6:R8),""),"")</f>
        <v/>
      </c>
      <c r="S9" s="31" t="s">
        <v>23</v>
      </c>
      <c r="T9" s="145" t="str">
        <f>IFERROR(IF(SUM(T6:T8)&lt;&gt;0,SUM(T4:T8),""),"")</f>
        <v/>
      </c>
      <c r="U9" s="148" t="str">
        <f>IFERROR(IF(T9&lt;&gt;"",SUM(U6:U8),""),"")</f>
        <v/>
      </c>
    </row>
    <row r="10" spans="1:21" ht="24">
      <c r="C10" s="2" t="s">
        <v>54</v>
      </c>
      <c r="D10" s="133">
        <f>IFERROR(IF(SUM(E20,N20)&lt;&gt;0,SUM(E20,N20),""),"")</f>
        <v>650</v>
      </c>
      <c r="E10" s="133"/>
      <c r="F10" s="49" t="str">
        <f>IFERROR(IF(D10="","","円"),"")</f>
        <v>円</v>
      </c>
      <c r="G10" s="2"/>
      <c r="H10" s="49"/>
      <c r="I10" s="12" t="s">
        <v>30</v>
      </c>
      <c r="J10" s="26">
        <v>540</v>
      </c>
      <c r="K10" s="143"/>
      <c r="L10" s="146" t="str">
        <f>IFERROR(IF(K10&lt;&gt;0,$J10*K10,""),"")</f>
        <v/>
      </c>
      <c r="M10" s="67"/>
      <c r="N10" s="150"/>
      <c r="O10" s="153" t="str">
        <f>IFERROR(IF(N10&lt;&gt;0,$M10*N10,""),"")</f>
        <v/>
      </c>
      <c r="P10" s="26">
        <v>270</v>
      </c>
      <c r="Q10" s="143"/>
      <c r="R10" s="146" t="str">
        <f>IFERROR(IF(Q10&lt;&gt;0,$P10*Q10,""),"")</f>
        <v/>
      </c>
      <c r="S10" s="67"/>
      <c r="T10" s="150"/>
      <c r="U10" s="153" t="str">
        <f>IFERROR(IF(T10&lt;&gt;0,$M10*T10,""),"")</f>
        <v/>
      </c>
    </row>
    <row r="11" spans="1:21" ht="24">
      <c r="C11" s="2" t="s">
        <v>55</v>
      </c>
      <c r="D11" s="133">
        <f>IFERROR(IF(SUM(K3,Q3)&lt;&gt;0,SUM(K3,Q3),""),"")</f>
        <v>540</v>
      </c>
      <c r="E11" s="133"/>
      <c r="F11" s="49" t="str">
        <f>IFERROR(IF(D11="","","円"),"")</f>
        <v>円</v>
      </c>
      <c r="G11" s="2"/>
      <c r="H11" s="2" t="s">
        <v>60</v>
      </c>
      <c r="I11" s="8" t="s">
        <v>42</v>
      </c>
      <c r="J11" s="22">
        <v>600</v>
      </c>
      <c r="K11" s="144"/>
      <c r="L11" s="147" t="str">
        <f>IFERROR(IF(K11&lt;&gt;0,$J11*K11,""),"")</f>
        <v/>
      </c>
      <c r="M11" s="68"/>
      <c r="N11" s="151"/>
      <c r="O11" s="154" t="str">
        <f>IFERROR(IF(N11&lt;&gt;0,$M11*N11,""),"")</f>
        <v/>
      </c>
      <c r="P11" s="22">
        <v>300</v>
      </c>
      <c r="Q11" s="144"/>
      <c r="R11" s="147" t="str">
        <f>IFERROR(IF(Q11&lt;&gt;0,$P11*Q11,""),"")</f>
        <v/>
      </c>
      <c r="S11" s="68"/>
      <c r="T11" s="151"/>
      <c r="U11" s="154" t="str">
        <f>IFERROR(IF(T11&lt;&gt;0,$M11*T11,""),"")</f>
        <v/>
      </c>
    </row>
    <row r="12" spans="1:21" ht="24">
      <c r="A12" s="3"/>
      <c r="B12" s="17"/>
      <c r="C12" s="3"/>
      <c r="F12" s="2"/>
      <c r="G12" s="139"/>
      <c r="H12" s="49"/>
      <c r="I12" s="8" t="s">
        <v>28</v>
      </c>
      <c r="J12" s="22">
        <v>820</v>
      </c>
      <c r="K12" s="144"/>
      <c r="L12" s="147" t="str">
        <f>IFERROR(IF(K12&lt;&gt;0,$J12*K12,""),"")</f>
        <v/>
      </c>
      <c r="M12" s="69"/>
      <c r="N12" s="151"/>
      <c r="O12" s="154" t="str">
        <f>IFERROR(IF(N12&lt;&gt;0,$M12*N12,""),"")</f>
        <v/>
      </c>
      <c r="P12" s="22">
        <v>410</v>
      </c>
      <c r="Q12" s="144"/>
      <c r="R12" s="147" t="str">
        <f>IFERROR(IF(Q12&lt;&gt;0,$P12*Q12,""),"")</f>
        <v/>
      </c>
      <c r="S12" s="69"/>
      <c r="T12" s="151"/>
      <c r="U12" s="154" t="str">
        <f>IFERROR(IF(T12&lt;&gt;0,$M12*T12,""),"")</f>
        <v/>
      </c>
    </row>
    <row r="13" spans="1:21" ht="24">
      <c r="A13" s="3"/>
      <c r="B13" s="17"/>
      <c r="F13" s="2"/>
      <c r="G13" s="139"/>
      <c r="H13" s="49"/>
      <c r="I13" s="9"/>
      <c r="J13" s="23" t="s">
        <v>23</v>
      </c>
      <c r="K13" s="145" t="str">
        <f>IFERROR(IF(SUM(K10:K12)&lt;&gt;0,SUM(K10:K12),""),"")</f>
        <v/>
      </c>
      <c r="L13" s="148" t="str">
        <f>IFERROR(IF(K13&lt;&gt;"",SUM(L10:L12),""),"")</f>
        <v/>
      </c>
      <c r="M13" s="70"/>
      <c r="N13" s="152" t="str">
        <f>IFERROR(IF(SUM(N10:N12)&lt;&gt;0,SUM(N10:N12),""),"")</f>
        <v/>
      </c>
      <c r="O13" s="155" t="str">
        <f>IFERROR(IF(N13&lt;&gt;"",SUM(O10:O12),""),"")</f>
        <v/>
      </c>
      <c r="P13" s="23" t="s">
        <v>23</v>
      </c>
      <c r="Q13" s="145" t="str">
        <f>IFERROR(IF(SUM(Q10:Q12)&lt;&gt;0,SUM(Q10:Q12),""),"")</f>
        <v/>
      </c>
      <c r="R13" s="148" t="str">
        <f>IFERROR(IF(Q13&lt;&gt;"",SUM(R10:R12),""),"")</f>
        <v/>
      </c>
      <c r="S13" s="70"/>
      <c r="T13" s="152" t="str">
        <f>IFERROR(IF(SUM(T10:T12)&lt;&gt;0,SUM(T10:T12),""),"")</f>
        <v/>
      </c>
      <c r="U13" s="155" t="str">
        <f>IFERROR(IF(T13&lt;&gt;"",SUM(U10:U12),""),"")</f>
        <v/>
      </c>
    </row>
    <row r="14" spans="1:21" ht="24">
      <c r="E14" s="3"/>
      <c r="F14" s="3"/>
      <c r="G14" s="3"/>
      <c r="H14" s="3"/>
      <c r="I14" s="3"/>
      <c r="J14" s="9"/>
      <c r="K14" s="44" t="s">
        <v>45</v>
      </c>
      <c r="L14" s="149">
        <f>IFERROR(IF(SUM(L9,L13)&lt;&gt;0,SUM(L13,L9),""),"")</f>
        <v>540</v>
      </c>
      <c r="M14" s="32"/>
      <c r="N14" s="47" t="s">
        <v>2</v>
      </c>
      <c r="O14" s="149" t="str">
        <f>IFERROR(IF(SUM(O9,O13)&lt;&gt;0,SUM(O13,O9),""),"")</f>
        <v/>
      </c>
      <c r="P14" s="9"/>
      <c r="Q14" s="44" t="s">
        <v>45</v>
      </c>
      <c r="R14" s="149" t="str">
        <f>IFERROR(IF(SUM(R9,R13)&lt;&gt;0,SUM(R13,R9),""),"")</f>
        <v/>
      </c>
      <c r="S14" s="32"/>
      <c r="T14" s="47" t="s">
        <v>2</v>
      </c>
      <c r="U14" s="149" t="str">
        <f>IFERROR(IF(SUM(U9,U13)&lt;&gt;0,SUM(U13,U9),""),"")</f>
        <v/>
      </c>
    </row>
    <row r="18" spans="1:21" ht="24">
      <c r="C18" s="131" t="s">
        <v>37</v>
      </c>
    </row>
    <row r="19" spans="1:21" ht="24">
      <c r="C19" s="11" t="s">
        <v>38</v>
      </c>
      <c r="D19" s="18" t="s">
        <v>26</v>
      </c>
      <c r="E19" s="3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24">
      <c r="C20" s="2"/>
      <c r="D20" s="19" t="s">
        <v>31</v>
      </c>
      <c r="E20" s="134">
        <f>IFERROR(IF(SUM(E28,G28,I28,K28)&lt;&gt;0,SUM(F28,H28,J28,L28),""),"")</f>
        <v>650</v>
      </c>
      <c r="F20" s="3"/>
      <c r="G20" s="3"/>
      <c r="H20" s="3"/>
      <c r="I20" s="3"/>
      <c r="J20" s="3"/>
      <c r="K20" s="3"/>
      <c r="L20" s="3"/>
      <c r="M20" s="19" t="s">
        <v>27</v>
      </c>
      <c r="N20" s="134" t="str">
        <f>IFERROR(IF(SUM(N28,P28,R28,T28)&lt;&gt;0,SUM(O28,Q28,S28,U28),""),"")</f>
        <v/>
      </c>
      <c r="O20" s="3"/>
      <c r="P20" s="3"/>
      <c r="Q20" s="3"/>
      <c r="R20" s="3"/>
      <c r="S20" s="3"/>
      <c r="T20" s="3"/>
      <c r="U20" s="3"/>
    </row>
    <row r="21" spans="1:21" ht="24">
      <c r="C21" s="6" t="s">
        <v>0</v>
      </c>
      <c r="D21" s="20" t="s">
        <v>20</v>
      </c>
      <c r="E21" s="36" t="s">
        <v>4</v>
      </c>
      <c r="F21" s="50"/>
      <c r="G21" s="50" t="s">
        <v>16</v>
      </c>
      <c r="H21" s="50"/>
      <c r="I21" s="50" t="s">
        <v>8</v>
      </c>
      <c r="J21" s="50"/>
      <c r="K21" s="50" t="s">
        <v>18</v>
      </c>
      <c r="L21" s="95"/>
      <c r="M21" s="20" t="s">
        <v>20</v>
      </c>
      <c r="N21" s="36" t="s">
        <v>34</v>
      </c>
      <c r="O21" s="50"/>
      <c r="P21" s="50" t="s">
        <v>35</v>
      </c>
      <c r="Q21" s="50"/>
      <c r="R21" s="50" t="s">
        <v>17</v>
      </c>
      <c r="S21" s="50"/>
      <c r="T21" s="50" t="s">
        <v>36</v>
      </c>
      <c r="U21" s="95"/>
    </row>
    <row r="22" spans="1:21" ht="24">
      <c r="C22" s="7" t="s">
        <v>7</v>
      </c>
      <c r="D22" s="21" t="s">
        <v>4</v>
      </c>
      <c r="E22" s="37" t="s">
        <v>19</v>
      </c>
      <c r="F22" s="51" t="s">
        <v>24</v>
      </c>
      <c r="G22" s="62" t="s">
        <v>19</v>
      </c>
      <c r="H22" s="51" t="s">
        <v>24</v>
      </c>
      <c r="I22" s="62" t="s">
        <v>19</v>
      </c>
      <c r="J22" s="51" t="s">
        <v>24</v>
      </c>
      <c r="K22" s="62" t="s">
        <v>19</v>
      </c>
      <c r="L22" s="96" t="s">
        <v>24</v>
      </c>
      <c r="M22" s="21" t="s">
        <v>34</v>
      </c>
      <c r="N22" s="37" t="s">
        <v>19</v>
      </c>
      <c r="O22" s="51" t="s">
        <v>24</v>
      </c>
      <c r="P22" s="62" t="s">
        <v>19</v>
      </c>
      <c r="Q22" s="51" t="s">
        <v>24</v>
      </c>
      <c r="R22" s="62" t="s">
        <v>19</v>
      </c>
      <c r="S22" s="51" t="s">
        <v>24</v>
      </c>
      <c r="T22" s="62" t="s">
        <v>19</v>
      </c>
      <c r="U22" s="96" t="s">
        <v>24</v>
      </c>
    </row>
    <row r="23" spans="1:21" ht="24">
      <c r="C23" s="8" t="s">
        <v>5</v>
      </c>
      <c r="D23" s="22">
        <v>650</v>
      </c>
      <c r="E23" s="135">
        <v>1</v>
      </c>
      <c r="F23" s="137">
        <f>IFERROR(IF(E23&lt;&gt;0,$D23*E23,""),"")</f>
        <v>650</v>
      </c>
      <c r="G23" s="140"/>
      <c r="H23" s="137" t="str">
        <f>IFERROR(IF(G23&lt;&gt;0,$D23*G23*2,""),"")</f>
        <v/>
      </c>
      <c r="I23" s="140"/>
      <c r="J23" s="137" t="str">
        <f>IFERROR(IF(I23&lt;&gt;0,$D23*I23*3,""),"")</f>
        <v/>
      </c>
      <c r="K23" s="140"/>
      <c r="L23" s="147" t="str">
        <f>IFERROR(IF(K23&lt;&gt;0,$D23*K23*4,""),"")</f>
        <v/>
      </c>
      <c r="M23" s="22">
        <v>325</v>
      </c>
      <c r="N23" s="135"/>
      <c r="O23" s="137" t="str">
        <f>IFERROR(IF(N23&lt;&gt;0,$M23*N23,""),"")</f>
        <v/>
      </c>
      <c r="P23" s="140"/>
      <c r="Q23" s="137" t="str">
        <f>IFERROR(IF(P23&lt;&gt;0,$M23*P23*2,""),"")</f>
        <v/>
      </c>
      <c r="R23" s="140"/>
      <c r="S23" s="137" t="str">
        <f>IFERROR(IF(R23&lt;&gt;0,$M23*R23*3,""),"")</f>
        <v/>
      </c>
      <c r="T23" s="140"/>
      <c r="U23" s="147" t="str">
        <f>IFERROR(IF(T23&lt;&gt;0,$M23*T23*4,""),"")</f>
        <v/>
      </c>
    </row>
    <row r="24" spans="1:21" ht="24">
      <c r="C24" s="8" t="s">
        <v>3</v>
      </c>
      <c r="D24" s="22">
        <v>650</v>
      </c>
      <c r="E24" s="135"/>
      <c r="F24" s="137" t="str">
        <f>IFERROR(IF(E24&lt;&gt;0,$D24*E24,""),"")</f>
        <v/>
      </c>
      <c r="G24" s="140"/>
      <c r="H24" s="137" t="str">
        <f>IFERROR(IF(G24&lt;&gt;0,$D24*G24*2,""),"")</f>
        <v/>
      </c>
      <c r="I24" s="140"/>
      <c r="J24" s="137" t="str">
        <f>IFERROR(IF(I24&lt;&gt;0,$D24*I24*3,""),"")</f>
        <v/>
      </c>
      <c r="K24" s="140"/>
      <c r="L24" s="147" t="str">
        <f>IFERROR(IF(K24&lt;&gt;0,$D24*K24*4,""),"")</f>
        <v/>
      </c>
      <c r="M24" s="22">
        <v>325</v>
      </c>
      <c r="N24" s="135"/>
      <c r="O24" s="137" t="str">
        <f>IFERROR(IF(N24&lt;&gt;0,$M24*N24,""),"")</f>
        <v/>
      </c>
      <c r="P24" s="140"/>
      <c r="Q24" s="137" t="str">
        <f>IFERROR(IF(P24&lt;&gt;0,$M24*P24*2,""),"")</f>
        <v/>
      </c>
      <c r="R24" s="140"/>
      <c r="S24" s="137" t="str">
        <f>IFERROR(IF(R24&lt;&gt;0,$M24*R24*3,""),"")</f>
        <v/>
      </c>
      <c r="T24" s="140"/>
      <c r="U24" s="147" t="str">
        <f>IFERROR(IF(T24&lt;&gt;0,$M24*T24*4,""),"")</f>
        <v/>
      </c>
    </row>
    <row r="25" spans="1:21" ht="24">
      <c r="A25" s="3"/>
      <c r="B25" s="2"/>
      <c r="C25" s="132" t="s">
        <v>57</v>
      </c>
      <c r="D25" s="22">
        <v>220</v>
      </c>
      <c r="E25" s="135"/>
      <c r="F25" s="137" t="str">
        <f>IFERROR(IF(E25&lt;&gt;0,$D25*E25,""),"")</f>
        <v/>
      </c>
      <c r="G25" s="140"/>
      <c r="H25" s="137" t="str">
        <f>IFERROR(IF(G25&lt;&gt;0,$D25*G25*2,""),"")</f>
        <v/>
      </c>
      <c r="I25" s="140"/>
      <c r="J25" s="137" t="str">
        <f>IFERROR(IF(I25&lt;&gt;0,$D25*I25*3,""),"")</f>
        <v/>
      </c>
      <c r="K25" s="140"/>
      <c r="L25" s="147" t="str">
        <f>IFERROR(IF(K25&lt;&gt;0,$D25*K25*4,""),"")</f>
        <v/>
      </c>
      <c r="M25" s="22">
        <v>110</v>
      </c>
      <c r="N25" s="135"/>
      <c r="O25" s="137" t="str">
        <f>IFERROR(IF(N25&lt;&gt;0,$M25*N25,""),"")</f>
        <v/>
      </c>
      <c r="P25" s="140"/>
      <c r="Q25" s="137" t="str">
        <f>IFERROR(IF(P25&lt;&gt;0,$M25*P25*2,""),"")</f>
        <v/>
      </c>
      <c r="R25" s="140"/>
      <c r="S25" s="137" t="str">
        <f>IFERROR(IF(R25&lt;&gt;0,$M25*R25*3,""),"")</f>
        <v/>
      </c>
      <c r="T25" s="140"/>
      <c r="U25" s="147" t="str">
        <f>IFERROR(IF(T25&lt;&gt;0,$M25*T25*4,""),"")</f>
        <v/>
      </c>
    </row>
    <row r="26" spans="1:21" ht="24">
      <c r="A26" s="3"/>
      <c r="B26" s="2"/>
      <c r="C26" s="132" t="s">
        <v>11</v>
      </c>
      <c r="D26" s="22">
        <v>650</v>
      </c>
      <c r="E26" s="135"/>
      <c r="F26" s="137" t="str">
        <f>IFERROR(IF(E26&lt;&gt;0,$D26*E26,""),"")</f>
        <v/>
      </c>
      <c r="G26" s="140"/>
      <c r="H26" s="137" t="str">
        <f>IFERROR(IF(G26&lt;&gt;0,$D26*G26*2,""),"")</f>
        <v/>
      </c>
      <c r="I26" s="140"/>
      <c r="J26" s="137" t="str">
        <f>IFERROR(IF(I26&lt;&gt;0,$D26*I26*3,""),"")</f>
        <v/>
      </c>
      <c r="K26" s="140"/>
      <c r="L26" s="147" t="str">
        <f>IFERROR(IF(K26&lt;&gt;0,$D26*K26*4,""),"")</f>
        <v/>
      </c>
      <c r="M26" s="22">
        <v>325</v>
      </c>
      <c r="N26" s="135"/>
      <c r="O26" s="137" t="str">
        <f>IFERROR(IF(N26&lt;&gt;0,$M26*N26,""),"")</f>
        <v/>
      </c>
      <c r="P26" s="140"/>
      <c r="Q26" s="137" t="str">
        <f>IFERROR(IF(P26&lt;&gt;0,$M26*P26*2,""),"")</f>
        <v/>
      </c>
      <c r="R26" s="140"/>
      <c r="S26" s="137" t="str">
        <f>IFERROR(IF(R26&lt;&gt;0,$M26*R26*3,""),"")</f>
        <v/>
      </c>
      <c r="T26" s="140"/>
      <c r="U26" s="147" t="str">
        <f>IFERROR(IF(T26&lt;&gt;0,$M26*T26*4,""),"")</f>
        <v/>
      </c>
    </row>
    <row r="27" spans="1:21" ht="24">
      <c r="C27" s="8" t="s">
        <v>14</v>
      </c>
      <c r="D27" s="22">
        <v>1100</v>
      </c>
      <c r="E27" s="135"/>
      <c r="F27" s="137" t="str">
        <f>IFERROR(IF(E27&lt;&gt;0,$D27*E27,""),"")</f>
        <v/>
      </c>
      <c r="G27" s="140"/>
      <c r="H27" s="137" t="str">
        <f>IFERROR(IF(G27&lt;&gt;0,$D27*G27*2,""),"")</f>
        <v/>
      </c>
      <c r="I27" s="140"/>
      <c r="J27" s="137" t="str">
        <f>IFERROR(IF(I27&lt;&gt;0,$D27*I27*3,""),"")</f>
        <v/>
      </c>
      <c r="K27" s="140"/>
      <c r="L27" s="147" t="str">
        <f>IFERROR(IF(K27&lt;&gt;0,$D27*K27*4,""),"")</f>
        <v/>
      </c>
      <c r="M27" s="22">
        <v>650</v>
      </c>
      <c r="N27" s="135"/>
      <c r="O27" s="137" t="str">
        <f>IFERROR(IF(N27&lt;&gt;0,$M27*N27,""),"")</f>
        <v/>
      </c>
      <c r="P27" s="140"/>
      <c r="Q27" s="137" t="str">
        <f>IFERROR(IF(P27&lt;&gt;0,$M27*P27*2,""),"")</f>
        <v/>
      </c>
      <c r="R27" s="140"/>
      <c r="S27" s="137" t="str">
        <f>IFERROR(IF(R27&lt;&gt;0,$M27*R27*3,""),"")</f>
        <v/>
      </c>
      <c r="T27" s="140"/>
      <c r="U27" s="147" t="str">
        <f>IFERROR(IF(T27&lt;&gt;0,$M27*T27*4,""),"")</f>
        <v/>
      </c>
    </row>
    <row r="28" spans="1:21" ht="24">
      <c r="C28" s="9"/>
      <c r="D28" s="23" t="s">
        <v>23</v>
      </c>
      <c r="E28" s="136">
        <f>IFERROR(IF(SUM(E23:E27)&lt;&gt;0,SUM(E23:E27),""),"")</f>
        <v>1</v>
      </c>
      <c r="F28" s="138">
        <f>IFERROR(IF(E28&lt;&gt;"",SUM(F23:F27),""),"")</f>
        <v>650</v>
      </c>
      <c r="G28" s="141" t="str">
        <f>IFERROR(IF(SUM(G23:G27)&lt;&gt;0,SUM(G23:G27),""),"")</f>
        <v/>
      </c>
      <c r="H28" s="138" t="str">
        <f>IFERROR(IF(G28&lt;&gt;"",SUM(H23:H27),""),"")</f>
        <v/>
      </c>
      <c r="I28" s="141" t="str">
        <f>IFERROR(IF(SUM(I23:I27)&lt;&gt;0,SUM(I23:I27),""),"")</f>
        <v/>
      </c>
      <c r="J28" s="138" t="str">
        <f>IFERROR(IF(I28&lt;&gt;"",SUM(J23:J27),""),"")</f>
        <v/>
      </c>
      <c r="K28" s="141" t="str">
        <f>IFERROR(IF(SUM(K23:K27)&lt;&gt;0,SUM(K23:K27),""),"")</f>
        <v/>
      </c>
      <c r="L28" s="148" t="str">
        <f>IFERROR(IF(K28&lt;&gt;"",SUM(L23:L27),""),"")</f>
        <v/>
      </c>
      <c r="M28" s="23" t="s">
        <v>23</v>
      </c>
      <c r="N28" s="136" t="str">
        <f>IFERROR(IF(SUM(N23:N27)&lt;&gt;0,SUM(N23:N27),""),"")</f>
        <v/>
      </c>
      <c r="O28" s="138" t="str">
        <f>IFERROR(IF(N28&lt;&gt;"",SUM(O23:O27),""),"")</f>
        <v/>
      </c>
      <c r="P28" s="141" t="str">
        <f>IFERROR(IF(SUM(P23:P27)&lt;&gt;0,SUM(P23:P27),""),"")</f>
        <v/>
      </c>
      <c r="Q28" s="138" t="str">
        <f>IFERROR(IF(P28&lt;&gt;"",SUM(Q23:Q27),""),"")</f>
        <v/>
      </c>
      <c r="R28" s="141" t="str">
        <f>IFERROR(IF(SUM(R23:R27)&lt;&gt;0,SUM(R23:R27),""),"")</f>
        <v/>
      </c>
      <c r="S28" s="138" t="str">
        <f>IFERROR(IF(R28&lt;&gt;"",SUM(S23:S27),""),"")</f>
        <v/>
      </c>
      <c r="T28" s="141" t="str">
        <f>IFERROR(IF(SUM(T23:T27)&lt;&gt;0,SUM(T23:T27),""),"")</f>
        <v/>
      </c>
      <c r="U28" s="148" t="str">
        <f>IFERROR(IF(T28&lt;&gt;"",SUM(U23:U27),""),"")</f>
        <v/>
      </c>
    </row>
    <row r="29" spans="1:21" ht="24">
      <c r="N29" s="3"/>
      <c r="O29" s="3"/>
      <c r="P29" s="3"/>
      <c r="Q29" s="3"/>
      <c r="R29" s="3"/>
      <c r="S29" s="3"/>
    </row>
    <row r="30" spans="1:21" ht="24">
      <c r="N30" s="3"/>
      <c r="O30" s="3"/>
      <c r="P30" s="3"/>
      <c r="Q30" s="3"/>
      <c r="R30" s="3"/>
      <c r="S30" s="3"/>
    </row>
    <row r="31" spans="1:21" ht="24">
      <c r="N31" s="3"/>
      <c r="O31" s="3"/>
      <c r="P31" s="3"/>
      <c r="Q31" s="3"/>
      <c r="R31" s="3"/>
      <c r="S31" s="3"/>
    </row>
    <row r="32" spans="1:21" ht="24">
      <c r="N32" s="3"/>
      <c r="O32" s="3"/>
      <c r="P32" s="3"/>
      <c r="Q32" s="3"/>
      <c r="R32" s="3"/>
      <c r="S32" s="3"/>
    </row>
    <row r="33" spans="14:19" ht="24">
      <c r="N33" s="3"/>
      <c r="O33" s="3"/>
      <c r="P33" s="3"/>
      <c r="Q33" s="3"/>
      <c r="R33" s="3"/>
      <c r="S33" s="3"/>
    </row>
    <row r="34" spans="14:19" ht="24">
      <c r="N34" s="3"/>
      <c r="O34" s="3"/>
      <c r="P34" s="3"/>
      <c r="Q34" s="3"/>
      <c r="R34" s="3"/>
      <c r="S34" s="3"/>
    </row>
    <row r="35" spans="14:19" ht="24">
      <c r="N35" s="3"/>
      <c r="O35" s="3"/>
      <c r="P35" s="3"/>
      <c r="Q35" s="3"/>
      <c r="R35" s="3"/>
      <c r="S35" s="3"/>
    </row>
    <row r="36" spans="14:19" ht="24">
      <c r="N36" s="3"/>
      <c r="O36" s="3"/>
      <c r="P36" s="3"/>
      <c r="Q36" s="3"/>
      <c r="R36" s="3"/>
      <c r="S36" s="3"/>
    </row>
    <row r="37" spans="14:19" ht="24">
      <c r="N37" s="3"/>
      <c r="O37" s="3"/>
      <c r="P37" s="3"/>
      <c r="Q37" s="3"/>
      <c r="R37" s="3"/>
      <c r="S37" s="3"/>
    </row>
    <row r="38" spans="14:19" ht="24">
      <c r="N38" s="3"/>
      <c r="O38" s="3"/>
      <c r="P38" s="3"/>
      <c r="Q38" s="3"/>
      <c r="R38" s="3"/>
      <c r="S38" s="3"/>
    </row>
    <row r="39" spans="14:19" ht="24">
      <c r="N39" s="3"/>
      <c r="O39" s="3"/>
      <c r="P39" s="3"/>
      <c r="Q39" s="3"/>
      <c r="R39" s="3"/>
      <c r="S39" s="3"/>
    </row>
  </sheetData>
  <protectedRanges>
    <protectedRange sqref="B4 B6 C15 C19:C23 E19:E23 G19:G23 I19:I23 L19:L23 N19:N23 P19:P23 R19:R23 L31:L33 I31:I33 I35:I37 F31:F33 C31:C33 C35:C37 C27" name="入力項目"/>
  </protectedRanges>
  <mergeCells count="5">
    <mergeCell ref="C4:G4"/>
    <mergeCell ref="C6:G6"/>
    <mergeCell ref="C8:D8"/>
    <mergeCell ref="D10:E10"/>
    <mergeCell ref="D11:E11"/>
  </mergeCells>
  <phoneticPr fontId="1" type="Hiragana"/>
  <dataValidations count="1">
    <dataValidation type="list" allowBlank="1" showDropDown="0" showInputMessage="1" showErrorMessage="1" sqref="E19 K2">
      <formula1>"納入通知書,現金"</formula1>
    </dataValidation>
  </dataValidations>
  <pageMargins left="0.23622047244094488" right="0.23622047244094488" top="0.74803149606299213" bottom="0.74803149606299213" header="0.31496062992125984" footer="0.31496062992125984"/>
  <pageSetup paperSize="9" scale="5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 xml:space="preserve">新料金用内訳書 </vt:lpstr>
      <vt:lpstr>減免</vt:lpstr>
      <vt:lpstr>Sheet2</vt:lpstr>
      <vt:lpstr>Sheet3</vt:lpstr>
      <vt:lpstr>Sheet1 (2)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近藤　清也</dc:creator>
  <cp:lastModifiedBy>小出　由希子</cp:lastModifiedBy>
  <cp:lastPrinted>2024-04-06T04:30:10Z</cp:lastPrinted>
  <dcterms:created xsi:type="dcterms:W3CDTF">2022-03-30T07:19:16Z</dcterms:created>
  <dcterms:modified xsi:type="dcterms:W3CDTF">2026-03-19T03:00:01Z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2026-03-19T03:00:01Z</vt:filetime>
  </property>
</Properties>
</file>